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653" documentId="120_S{2AC9BD13-BADA-5192-A53E-5A8FF88502F6}" xr6:coauthVersionLast="47" xr6:coauthVersionMax="47" xr10:uidLastSave="{DB349495-8BA4-4E29-9140-C5B81747794E}"/>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I6" i="5"/>
  <c r="D3" i="3"/>
  <c r="D2"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G2" i="1"/>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G2" i="5"/>
  <c r="I3" i="5"/>
  <c r="B5" i="5"/>
  <c r="I5" i="5"/>
  <c r="J5" i="5"/>
  <c r="L5"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alcChain>
</file>

<file path=xl/sharedStrings.xml><?xml version="1.0" encoding="utf-8"?>
<sst xmlns="http://schemas.openxmlformats.org/spreadsheetml/2006/main" count="180296" uniqueCount="39133">
  <si>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</si>
  <si>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</si>
  <si>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</si>
  <si>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</si>
  <si>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</si>
  <si>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</si>
  <si>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</si>
  <si>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</si>
  <si>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</si>
  <si>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</si>
  <si>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</si>
  <si>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</si>
  <si>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</si>
  <si>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</si>
  <si>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</si>
  <si>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</si>
  <si>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</si>
  <si>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</si>
  <si>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</si>
  <si>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</si>
  <si>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</si>
  <si>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</si>
  <si>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</si>
  <si>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</si>
  <si>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</si>
  <si>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</si>
  <si>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</si>
  <si>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</si>
  <si>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</si>
  <si>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</si>
  <si>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</si>
  <si>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</si>
  <si>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</si>
  <si>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</si>
  <si>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</si>
  <si>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</si>
  <si>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</si>
  <si>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</si>
  <si>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</si>
  <si>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</si>
  <si>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</si>
  <si>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</si>
  <si>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</si>
  <si>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</si>
  <si>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</si>
  <si>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</si>
  <si>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</si>
  <si>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</si>
  <si>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</si>
  <si>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</si>
  <si>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</si>
  <si>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</si>
  <si>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</si>
  <si>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</si>
  <si>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</si>
  <si>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</si>
  <si>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</si>
  <si>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</si>
  <si>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</si>
  <si>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</si>
  <si>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</si>
  <si>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</si>
  <si>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</si>
  <si>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</si>
  <si>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</si>
  <si>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</si>
  <si>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</si>
  <si>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</si>
  <si>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</si>
  <si>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</si>
  <si>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</si>
  <si>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</si>
  <si>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</si>
  <si>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</si>
  <si>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</si>
  <si>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</si>
  <si>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</si>
  <si>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</si>
  <si>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</si>
  <si>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</si>
  <si>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</si>
  <si>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</si>
  <si>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</si>
  <si>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</si>
  <si>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</si>
  <si>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</si>
  <si>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</si>
  <si>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</si>
  <si>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</si>
  <si>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</si>
  <si>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</si>
  <si>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</si>
  <si>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</si>
  <si>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</si>
  <si>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</si>
  <si>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</si>
  <si>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</si>
  <si>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</si>
  <si>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</si>
  <si>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</si>
  <si>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</si>
  <si>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</si>
  <si>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</si>
  <si>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</si>
  <si>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</si>
  <si>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</si>
  <si>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</si>
  <si>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</si>
  <si>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</si>
  <si>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</si>
  <si>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</si>
  <si>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</si>
  <si>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</si>
  <si>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</si>
  <si>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</si>
  <si>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</si>
  <si>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</si>
  <si>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</si>
  <si>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</si>
  <si>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</si>
  <si>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</si>
  <si>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</si>
  <si>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</si>
  <si>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</si>
  <si>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</si>
  <si>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</si>
  <si>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</si>
  <si>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</si>
  <si>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</si>
  <si>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</si>
  <si>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</si>
  <si>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</si>
  <si>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</si>
  <si>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</si>
  <si>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</si>
  <si>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</si>
  <si>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</si>
  <si>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</si>
  <si>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</si>
  <si>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</si>
  <si>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</si>
  <si>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</si>
  <si>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</si>
  <si>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</si>
  <si>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</si>
  <si>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</si>
  <si>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</si>
  <si>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</si>
  <si>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</si>
  <si>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</si>
  <si>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</si>
  <si>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</si>
  <si>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</si>
  <si>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</si>
  <si>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</si>
  <si>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</si>
  <si>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</si>
  <si>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</si>
  <si>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</si>
  <si>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</si>
  <si>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</si>
  <si>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</si>
  <si>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</si>
  <si>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</si>
  <si>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</si>
  <si>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</si>
  <si>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</si>
  <si>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</si>
  <si>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</si>
  <si>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</si>
  <si>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</si>
  <si>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</si>
  <si>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</si>
  <si>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</si>
  <si>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</si>
  <si>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</si>
  <si>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</si>
  <si>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</si>
  <si>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</si>
  <si>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</si>
  <si>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</si>
  <si>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</si>
  <si>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</si>
  <si>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</si>
  <si>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</si>
  <si>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</si>
  <si>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</si>
  <si>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</si>
  <si>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</si>
  <si>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</si>
  <si>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</si>
  <si>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</si>
  <si>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</si>
  <si>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</si>
  <si>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</si>
  <si>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</si>
  <si>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</si>
  <si>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</si>
  <si>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</si>
  <si>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</si>
  <si>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</si>
  <si>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</si>
  <si>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</si>
  <si>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</si>
  <si>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</si>
  <si>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</si>
  <si>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</si>
  <si>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</si>
  <si>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</si>
  <si>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</si>
  <si>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</si>
  <si>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</si>
  <si>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</si>
  <si>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</si>
  <si>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</si>
  <si>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</si>
  <si>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</si>
  <si>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</si>
  <si>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</si>
  <si>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</si>
  <si>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</si>
  <si>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</si>
  <si>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</si>
  <si>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</si>
  <si>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</si>
  <si>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</si>
  <si>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</si>
  <si>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</si>
  <si>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</si>
  <si>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</si>
  <si>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</si>
  <si>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</si>
  <si>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</si>
  <si>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</si>
  <si>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</si>
  <si>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</si>
  <si>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</si>
  <si>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</si>
  <si>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</si>
  <si>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</si>
  <si>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</si>
  <si>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</si>
  <si>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</si>
  <si>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</si>
  <si>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</si>
  <si>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</si>
  <si>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</si>
  <si>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</si>
  <si>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</si>
  <si>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</si>
  <si>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</si>
  <si>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</si>
  <si>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</si>
  <si>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</si>
  <si>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</si>
  <si>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</si>
  <si>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</si>
  <si>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</si>
  <si>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</si>
  <si>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</si>
  <si>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</si>
  <si>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</si>
  <si>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</si>
  <si>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</si>
  <si>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</si>
  <si>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</si>
  <si>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</si>
  <si>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</si>
  <si>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</si>
  <si>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</si>
  <si>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</si>
  <si>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</si>
  <si>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</si>
  <si>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</si>
  <si>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</si>
  <si>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</si>
  <si>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</si>
  <si>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</si>
  <si>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</si>
  <si>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</si>
  <si>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</si>
  <si>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</si>
  <si>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</si>
  <si>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</si>
  <si>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</si>
  <si>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</si>
  <si>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</si>
  <si>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</si>
  <si>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</si>
  <si>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</si>
  <si>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</si>
  <si>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</si>
  <si>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</si>
  <si>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</si>
  <si>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</si>
  <si>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</si>
  <si>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</si>
  <si>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</si>
  <si>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</si>
  <si>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</si>
  <si>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</si>
  <si>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</si>
  <si>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</si>
  <si>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</si>
  <si>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</si>
  <si>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</si>
  <si>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</si>
  <si>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</si>
  <si>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</si>
  <si>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</si>
  <si>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</si>
  <si>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</si>
  <si>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</si>
  <si>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</si>
  <si>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</si>
  <si>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</si>
  <si>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</si>
  <si>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</si>
  <si>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</si>
  <si>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</si>
  <si>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</si>
  <si>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</si>
  <si>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</si>
  <si>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</si>
  <si>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</si>
  <si>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</si>
  <si>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</si>
  <si>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</si>
  <si>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</si>
  <si>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</si>
  <si>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</si>
  <si>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</si>
  <si>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</si>
  <si>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</si>
  <si>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</si>
  <si>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</si>
  <si>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</si>
  <si>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</si>
  <si>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</si>
  <si>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</si>
  <si>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</si>
  <si>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</si>
  <si>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</si>
  <si>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</si>
  <si>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</si>
  <si>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</si>
  <si>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</si>
  <si>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</si>
  <si>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</si>
  <si>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</si>
  <si>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</si>
  <si>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</si>
  <si>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</si>
  <si>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</si>
  <si>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</si>
  <si>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</si>
  <si>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</si>
  <si>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</si>
  <si>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</si>
  <si>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</si>
  <si>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</si>
  <si>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</si>
  <si>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</si>
  <si>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</si>
  <si>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</si>
  <si>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</si>
  <si>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</si>
  <si>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</si>
  <si>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</si>
  <si>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</si>
  <si>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</si>
  <si>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</si>
  <si>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</si>
  <si>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</si>
  <si>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</si>
  <si>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</si>
  <si>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</si>
  <si>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</si>
  <si>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</si>
  <si>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</si>
  <si>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</si>
  <si>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</si>
  <si>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</si>
  <si>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</si>
  <si>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</si>
  <si>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</si>
  <si>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</si>
  <si>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</si>
  <si>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</si>
  <si>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</si>
  <si>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</si>
  <si>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</si>
  <si>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</si>
  <si>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</si>
  <si>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</si>
  <si>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</si>
  <si>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</si>
  <si>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</si>
  <si>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</si>
  <si>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</si>
  <si>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</si>
  <si>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</si>
  <si>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</si>
  <si>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</si>
  <si>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</si>
  <si>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</si>
  <si>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</si>
  <si>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</si>
  <si>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</si>
  <si>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</si>
  <si>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</si>
  <si>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</si>
  <si>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</si>
  <si>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</si>
  <si>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</si>
  <si>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</si>
  <si>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</si>
  <si>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</si>
  <si>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</si>
  <si>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</si>
  <si>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</si>
  <si>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</si>
  <si>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</si>
  <si>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</si>
  <si>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</si>
  <si>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</si>
  <si>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</si>
  <si>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</si>
  <si>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</si>
  <si>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</si>
  <si>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</si>
  <si>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</si>
  <si>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</si>
  <si>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</si>
  <si>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</si>
  <si>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</si>
  <si>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</si>
  <si>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</si>
  <si>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</si>
  <si>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</si>
  <si>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</si>
  <si>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</si>
  <si>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</si>
  <si>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</si>
  <si>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</si>
  <si>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</si>
  <si>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</si>
  <si>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</si>
  <si>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</si>
  <si>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</si>
  <si>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</si>
  <si>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</si>
  <si>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</si>
  <si>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</si>
  <si>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</si>
  <si>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</si>
  <si>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</si>
  <si>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</si>
  <si>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</si>
  <si>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</si>
  <si>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</si>
  <si>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</si>
  <si>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</si>
  <si>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</si>
  <si>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</si>
  <si>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</si>
  <si>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</si>
  <si>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</si>
  <si>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</si>
  <si>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</si>
  <si>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</si>
  <si>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</si>
  <si>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</si>
  <si>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</si>
  <si>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</si>
  <si>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</si>
  <si>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</si>
  <si>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</si>
  <si>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</si>
  <si>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</si>
  <si>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</si>
  <si>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</si>
  <si>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</si>
  <si>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</si>
  <si>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</si>
  <si>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</si>
  <si>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</si>
  <si>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</si>
  <si>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</si>
  <si>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</si>
  <si>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</si>
  <si>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</si>
  <si>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</si>
  <si>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</si>
  <si>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</si>
  <si>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</si>
  <si>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</si>
  <si>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</si>
  <si>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</si>
  <si>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</si>
  <si>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</si>
  <si>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</si>
  <si>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</si>
  <si>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</si>
  <si>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</si>
  <si>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</si>
  <si>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</si>
  <si>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</si>
  <si>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</si>
  <si>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</si>
  <si>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</si>
  <si>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</si>
  <si>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</si>
  <si>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</si>
  <si>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</si>
  <si>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</si>
  <si>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</si>
  <si>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</si>
  <si>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</si>
  <si>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</si>
  <si>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</si>
  <si>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</si>
  <si>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</si>
  <si>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</si>
  <si>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</si>
  <si>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</si>
  <si>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</si>
  <si>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</si>
  <si>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</si>
  <si>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</si>
  <si>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</si>
  <si>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</si>
  <si>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</si>
  <si>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</si>
  <si>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</si>
  <si>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</si>
  <si>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</si>
  <si>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</si>
  <si>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</si>
  <si>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</si>
  <si>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</si>
  <si>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</si>
  <si>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</si>
  <si>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</si>
  <si>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</si>
  <si>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</si>
  <si>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</si>
  <si>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</si>
  <si>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</si>
  <si>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</si>
  <si>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</si>
  <si>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</si>
  <si>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</si>
  <si>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</si>
  <si>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</si>
  <si>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</si>
  <si>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</si>
  <si>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</si>
  <si>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</si>
  <si>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</si>
  <si>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</si>
  <si>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</si>
  <si>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</si>
  <si>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</si>
  <si>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</si>
  <si>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</si>
  <si>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</si>
  <si>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</si>
  <si>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</si>
  <si>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</si>
  <si>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</si>
  <si>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</si>
  <si>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</si>
  <si>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</si>
  <si>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</si>
  <si>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</si>
  <si>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</si>
  <si>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</si>
  <si>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</si>
  <si>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</si>
  <si>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</si>
  <si>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</si>
  <si>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</si>
  <si>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</si>
  <si>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</si>
  <si>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</si>
  <si>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</si>
  <si>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</si>
  <si>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</si>
  <si>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</si>
  <si>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</si>
  <si>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</si>
  <si>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</si>
  <si>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</si>
  <si>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</si>
  <si>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</si>
  <si>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</si>
  <si>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</si>
  <si>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</si>
  <si>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</si>
  <si>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</si>
  <si>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</si>
  <si>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</si>
  <si>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</si>
  <si>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</si>
  <si>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</si>
  <si>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</si>
  <si>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</si>
  <si>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</si>
  <si>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</si>
  <si>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</si>
  <si>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</si>
  <si>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</si>
  <si>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</si>
  <si>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</si>
  <si>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</si>
  <si>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</si>
  <si>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</si>
  <si>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</si>
  <si>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</si>
  <si>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</si>
  <si>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</si>
  <si>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</si>
  <si>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</si>
  <si>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</si>
  <si>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</si>
  <si>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</si>
  <si>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</si>
  <si>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</si>
  <si>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</si>
  <si>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</si>
  <si>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</si>
  <si>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</si>
  <si>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</si>
  <si>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</si>
  <si>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</si>
  <si>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</si>
  <si>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</si>
  <si>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</si>
  <si>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</si>
  <si>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</si>
  <si>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</si>
  <si>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</si>
  <si>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</si>
  <si>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</si>
  <si>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</si>
  <si>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</si>
  <si>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</si>
  <si>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</si>
  <si>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</si>
  <si>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</si>
  <si>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</si>
  <si>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</si>
  <si>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</si>
  <si>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</si>
  <si>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</si>
  <si>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</si>
  <si>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</si>
  <si>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</si>
  <si>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</si>
  <si>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</si>
  <si>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</si>
  <si>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</si>
  <si>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</si>
  <si>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</si>
  <si>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</si>
  <si>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</si>
  <si>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</si>
  <si>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</si>
  <si>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</si>
  <si>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</si>
  <si>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</si>
  <si>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</si>
  <si>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</si>
  <si>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</si>
  <si>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</si>
  <si>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</si>
  <si>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</si>
  <si>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</si>
  <si>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</si>
  <si>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</si>
  <si>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</si>
  <si>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</si>
  <si>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</si>
  <si>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</si>
  <si>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</si>
  <si>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</si>
  <si>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</si>
  <si>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</si>
  <si>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</si>
  <si>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</si>
  <si>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</si>
  <si>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</si>
  <si>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</si>
  <si>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</si>
  <si>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</si>
  <si>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</si>
  <si>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</si>
  <si>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</si>
  <si>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</si>
  <si>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</si>
  <si>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</si>
  <si>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</si>
  <si>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</si>
  <si>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</si>
  <si>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</si>
  <si>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</si>
  <si>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</si>
  <si>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</si>
  <si>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</si>
  <si>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</si>
  <si>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</si>
  <si>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</si>
  <si>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</si>
  <si>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</si>
  <si>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</si>
  <si>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</si>
  <si>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</si>
  <si>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</si>
  <si>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</si>
  <si>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</si>
  <si>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</si>
  <si>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</si>
  <si>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</si>
  <si>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</si>
  <si>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</si>
  <si>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</si>
  <si>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</si>
  <si>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</si>
  <si>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</si>
  <si>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</si>
  <si>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</si>
  <si>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</si>
  <si>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</si>
  <si>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</si>
  <si>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</si>
  <si>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</si>
  <si>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</si>
  <si>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</si>
  <si>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</si>
  <si>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</si>
  <si>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</si>
  <si>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</si>
  <si>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</si>
  <si>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</si>
  <si>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</si>
  <si>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</si>
  <si>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</si>
  <si>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</si>
  <si>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</si>
  <si>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</si>
  <si>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</si>
  <si>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</si>
  <si>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</si>
  <si>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</si>
  <si>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</si>
  <si>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</si>
  <si>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</si>
  <si>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</si>
  <si>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</si>
  <si>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</si>
  <si>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</si>
  <si>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</si>
  <si>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</si>
  <si>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</si>
  <si>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</si>
  <si>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</si>
  <si>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</si>
  <si>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</si>
  <si>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</si>
  <si>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</si>
  <si>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</si>
  <si>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</si>
  <si>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</si>
  <si>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</si>
  <si>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</si>
  <si>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</si>
  <si>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</si>
  <si>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</si>
  <si>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</si>
  <si>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</si>
  <si>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</si>
  <si>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</si>
  <si>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</si>
  <si>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</si>
  <si>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</si>
  <si>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</si>
  <si>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</si>
  <si>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</si>
  <si>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</si>
  <si>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</si>
  <si>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</si>
  <si>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</si>
  <si>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</si>
  <si>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</si>
  <si>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</si>
  <si>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</si>
  <si>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</si>
  <si>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</si>
  <si>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</si>
  <si>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</si>
  <si>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</si>
  <si>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</si>
  <si>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</si>
  <si>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</si>
  <si>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</si>
  <si>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</si>
  <si>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</si>
  <si>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</si>
  <si>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</si>
  <si>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</si>
  <si>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</si>
  <si>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</si>
  <si>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</si>
  <si>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</si>
  <si>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</si>
  <si>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</si>
  <si>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</si>
  <si>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</si>
  <si>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</si>
  <si>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</si>
  <si>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</si>
  <si>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</si>
  <si>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</si>
  <si>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</si>
  <si>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</si>
  <si>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</si>
  <si>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</si>
  <si>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</si>
  <si>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</si>
  <si>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</si>
  <si>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</si>
  <si>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</si>
  <si>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</si>
  <si>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</si>
  <si>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</si>
  <si>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</si>
  <si>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</si>
  <si>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</si>
  <si>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</si>
  <si>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</si>
  <si>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</si>
  <si>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</si>
  <si>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</si>
  <si>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</si>
  <si>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</si>
  <si>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</si>
  <si>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</si>
  <si>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</si>
  <si>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</si>
  <si>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</si>
  <si>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</si>
  <si>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</si>
  <si>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</si>
  <si>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</si>
  <si>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</si>
  <si>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</si>
  <si>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</si>
  <si>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</si>
  <si>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</si>
  <si>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</si>
  <si>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</si>
  <si>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</si>
  <si>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</si>
  <si>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</si>
  <si>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</si>
  <si>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</si>
  <si>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</si>
  <si>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</si>
  <si>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</si>
  <si>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</si>
  <si>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</si>
  <si>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</si>
  <si>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</si>
  <si>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</si>
  <si>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</si>
  <si>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</si>
  <si>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</si>
  <si>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</si>
  <si>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</si>
  <si>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</si>
  <si>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</si>
  <si>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</si>
  <si>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</si>
  <si>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</si>
  <si>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</si>
  <si>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</si>
  <si>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</si>
  <si>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</si>
  <si>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</si>
  <si>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</si>
  <si>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</si>
  <si>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</si>
  <si>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</si>
  <si>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</si>
  <si>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</si>
  <si>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</si>
  <si>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</si>
  <si>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</si>
  <si>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</si>
  <si>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</si>
  <si>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</si>
  <si>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</si>
  <si>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</si>
  <si>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</si>
  <si>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</si>
  <si>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</si>
  <si>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</si>
  <si>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</si>
  <si>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</si>
  <si>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</si>
  <si>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</si>
  <si>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</si>
  <si>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</si>
  <si>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</si>
  <si>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</si>
  <si>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</si>
  <si>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</si>
  <si>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</si>
  <si>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</si>
  <si>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</si>
  <si>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</si>
  <si>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</si>
  <si>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</si>
  <si>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</si>
  <si>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</si>
  <si>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</si>
  <si>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</si>
  <si>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</si>
  <si>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</si>
  <si>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</si>
  <si>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</si>
  <si>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</si>
  <si>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</si>
  <si>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</si>
  <si>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</si>
  <si>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</si>
  <si>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</si>
  <si>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</si>
  <si>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</si>
  <si>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</si>
  <si>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</si>
  <si>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</si>
  <si>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</si>
  <si>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</si>
  <si>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</si>
  <si>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</si>
  <si>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</si>
  <si>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</si>
  <si>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</si>
  <si>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</si>
  <si>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</si>
  <si>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</si>
  <si>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</si>
  <si>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</si>
  <si>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</si>
  <si>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</si>
  <si>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</si>
  <si>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</si>
  <si>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</si>
  <si>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</si>
  <si>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</si>
  <si>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</si>
  <si>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</si>
  <si>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</si>
  <si>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</si>
  <si>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</si>
  <si>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</si>
  <si>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</si>
  <si>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</si>
  <si>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</si>
  <si>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</si>
  <si>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</si>
  <si>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</si>
  <si>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</si>
  <si>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</si>
  <si>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</si>
  <si>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</si>
  <si>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</si>
  <si>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</si>
  <si>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</si>
  <si>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</si>
  <si>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</si>
  <si>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</si>
  <si>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</si>
  <si>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</si>
  <si>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</si>
  <si>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</si>
  <si>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</si>
  <si>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</si>
  <si>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</si>
  <si>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</si>
  <si>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</si>
  <si>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</si>
  <si>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</si>
  <si>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</si>
  <si>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</si>
  <si>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</si>
  <si>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</si>
  <si>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</si>
  <si>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</si>
  <si>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</si>
  <si>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</si>
  <si>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</si>
  <si>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</si>
  <si>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</si>
  <si>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</si>
  <si>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</si>
  <si>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</si>
  <si>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</si>
  <si>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</si>
  <si>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</si>
  <si>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</si>
  <si>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</si>
  <si>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</si>
  <si>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</si>
  <si>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</si>
  <si>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</si>
  <si>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</si>
  <si>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</si>
  <si>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</si>
  <si>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</si>
  <si>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</si>
  <si>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</si>
  <si>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</si>
  <si>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</si>
  <si>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</si>
  <si>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</si>
  <si>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</si>
  <si>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</si>
  <si>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</si>
  <si>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</si>
  <si>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</si>
  <si>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</si>
  <si>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</si>
  <si>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</si>
  <si>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</si>
  <si>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</si>
  <si>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</si>
  <si>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</si>
  <si>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</si>
  <si>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</si>
  <si>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</si>
  <si>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</si>
  <si>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</si>
  <si>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</si>
  <si>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</si>
  <si>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</si>
  <si>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</si>
  <si>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</si>
  <si>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</si>
  <si>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</si>
  <si>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</si>
  <si>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</si>
  <si>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</si>
  <si>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</si>
  <si>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</si>
  <si>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</si>
  <si>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</si>
  <si>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</si>
  <si>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</si>
  <si>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</si>
  <si>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</si>
  <si>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</si>
  <si>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</si>
  <si>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</si>
  <si>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</si>
  <si>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</si>
  <si>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</si>
  <si>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</si>
  <si>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</si>
  <si>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</si>
  <si>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</si>
  <si>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</si>
  <si>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</si>
  <si>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</si>
  <si>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</si>
  <si>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</si>
  <si>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</si>
  <si>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</si>
  <si>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</si>
  <si>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</si>
  <si>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</si>
  <si>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</si>
  <si>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</si>
  <si>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</si>
  <si>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</si>
  <si>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</si>
  <si>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</si>
  <si>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</si>
  <si>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</si>
  <si>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</si>
  <si>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</si>
  <si>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</si>
  <si>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</si>
  <si>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</si>
  <si>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</si>
  <si>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</si>
  <si>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</si>
  <si>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</si>
  <si>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</si>
  <si>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</si>
  <si>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</si>
  <si>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</si>
  <si>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</si>
  <si>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</si>
  <si>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</si>
  <si>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</si>
  <si>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</si>
  <si>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</si>
  <si>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</si>
  <si>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</si>
  <si>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</si>
  <si>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</si>
  <si>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</si>
  <si>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</si>
  <si>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</si>
  <si>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</si>
  <si>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</si>
  <si>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</si>
  <si>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</si>
  <si>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</si>
  <si>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</si>
  <si>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</si>
  <si>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</si>
  <si>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</si>
  <si>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</si>
  <si>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</si>
  <si>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</si>
  <si>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</si>
  <si>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</si>
  <si>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</si>
  <si>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</si>
  <si>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</si>
  <si>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</si>
  <si>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</si>
  <si>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</si>
  <si>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</si>
  <si>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</si>
  <si>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</si>
  <si>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</si>
  <si>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</si>
  <si>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</si>
  <si>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</si>
  <si>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</si>
  <si>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</si>
  <si>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</si>
  <si>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</si>
  <si>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</si>
  <si>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</si>
  <si>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</si>
  <si>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</si>
  <si>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</si>
  <si>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</si>
  <si>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</si>
  <si>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</si>
  <si>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</si>
  <si>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</si>
  <si>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</si>
  <si>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</si>
  <si>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</si>
  <si>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</si>
  <si>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</si>
  <si>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</si>
  <si>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</si>
  <si>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</si>
  <si>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</si>
  <si>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</si>
  <si>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</si>
  <si>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</si>
  <si>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</si>
  <si>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</si>
  <si>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</si>
  <si>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</si>
  <si>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</si>
  <si>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</si>
  <si>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</si>
  <si>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</si>
  <si>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</si>
  <si>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</si>
  <si>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</si>
  <si>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</si>
  <si>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</si>
  <si>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</si>
  <si>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</si>
  <si>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</si>
  <si>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</si>
  <si>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</si>
  <si>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</si>
  <si>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</si>
  <si>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</si>
  <si>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</si>
  <si>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</si>
  <si>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</si>
  <si>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</si>
  <si>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</si>
  <si>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</si>
  <si>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</si>
  <si>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</si>
  <si>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</si>
  <si>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</si>
  <si>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</si>
  <si>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</si>
  <si>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</si>
  <si>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</si>
  <si>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</si>
  <si>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</si>
  <si>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</si>
  <si>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</si>
  <si>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</si>
  <si>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</si>
  <si>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</si>
  <si>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</si>
  <si>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</si>
  <si>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</si>
  <si>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</si>
  <si>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</si>
  <si>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</si>
  <si>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</si>
  <si>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</si>
  <si>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</si>
  <si>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</si>
  <si>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</si>
  <si>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</si>
  <si>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</si>
  <si>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</si>
  <si>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</si>
  <si>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</si>
  <si>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</si>
  <si>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</si>
  <si>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</si>
  <si>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</si>
  <si>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</si>
  <si>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</si>
  <si>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</si>
  <si>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</si>
  <si>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</si>
  <si>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</si>
  <si>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</si>
  <si>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</si>
  <si>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</si>
  <si>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</si>
  <si>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</si>
  <si>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</si>
  <si>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</si>
  <si>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</si>
  <si>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</si>
  <si>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</si>
  <si>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</si>
  <si>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</si>
  <si>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</si>
  <si>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</si>
  <si>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</si>
  <si>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</si>
  <si>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</si>
  <si>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</si>
  <si>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</si>
  <si>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</si>
  <si>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</si>
  <si>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</si>
  <si>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</si>
  <si>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</si>
  <si>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</si>
  <si>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</si>
  <si>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</si>
  <si>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</si>
  <si>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</si>
  <si>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</si>
  <si>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</si>
  <si>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</si>
  <si>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</si>
  <si>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</si>
  <si>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</si>
  <si>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</si>
  <si>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</si>
  <si>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</si>
  <si>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</si>
  <si>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</si>
  <si>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</si>
  <si>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</si>
  <si>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</si>
  <si>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</si>
  <si>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</si>
  <si>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</si>
  <si>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</si>
  <si>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</si>
  <si>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</si>
  <si>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</si>
  <si>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</si>
  <si>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</si>
  <si>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</si>
  <si>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</si>
  <si>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</si>
  <si>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</si>
  <si>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</si>
  <si>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</si>
  <si>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</si>
  <si>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</si>
  <si>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</si>
  <si>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</si>
  <si>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</si>
  <si>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</si>
  <si>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</si>
  <si>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</si>
  <si>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</si>
  <si>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</si>
  <si>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</si>
  <si>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</si>
  <si>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</si>
  <si>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</si>
  <si>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</si>
  <si>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</si>
  <si>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</si>
  <si>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</si>
  <si>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</si>
  <si>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</si>
  <si>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</si>
  <si>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</si>
  <si>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</si>
  <si>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</si>
  <si>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</si>
  <si>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</si>
  <si>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</si>
  <si>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</si>
  <si>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</si>
  <si>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</si>
  <si>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</si>
  <si>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</si>
  <si>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</si>
  <si>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</si>
  <si>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</si>
  <si>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</si>
  <si>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</si>
  <si>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</si>
  <si>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</si>
  <si>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</si>
  <si>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</si>
  <si>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</si>
  <si>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</si>
  <si>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</si>
  <si>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</si>
  <si>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</si>
  <si>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</si>
  <si>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</si>
  <si>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</si>
  <si>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</si>
  <si>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</si>
  <si>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</si>
  <si>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</si>
  <si>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</si>
  <si>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</si>
  <si>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</si>
  <si>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</si>
  <si>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</si>
  <si>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</si>
  <si>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</si>
  <si>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</si>
  <si>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</si>
  <si>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</si>
  <si>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</si>
  <si>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</si>
  <si>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</si>
  <si>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</si>
  <si>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</si>
  <si>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</si>
  <si>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</si>
  <si>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</si>
  <si>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</si>
  <si>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</si>
  <si>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</si>
  <si>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</si>
  <si>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</si>
  <si>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</si>
  <si>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</si>
  <si>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</si>
  <si>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</si>
  <si>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</si>
  <si>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</si>
  <si>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</si>
  <si>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</si>
  <si>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</si>
  <si>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</si>
  <si>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</si>
  <si>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</si>
  <si>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</si>
  <si>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</si>
  <si>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</si>
  <si>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</si>
  <si>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</si>
  <si>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</si>
  <si>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</si>
  <si>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</si>
  <si>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</si>
  <si>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</si>
  <si>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</si>
  <si>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</si>
  <si>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</si>
  <si>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</si>
  <si>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</si>
  <si>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</si>
  <si>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</si>
  <si>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</si>
  <si>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</si>
  <si>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</si>
  <si>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</si>
  <si>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</si>
  <si>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</si>
  <si>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</si>
  <si>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</si>
  <si>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</si>
  <si>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</si>
  <si>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</si>
  <si>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</si>
  <si>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</si>
  <si>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</si>
  <si>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</si>
  <si>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</si>
  <si>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</si>
  <si>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</si>
  <si>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</si>
  <si>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</si>
  <si>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</si>
  <si>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</si>
  <si>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</si>
  <si>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</si>
  <si>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</si>
  <si>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</si>
  <si>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</si>
  <si>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</si>
  <si>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</si>
  <si>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</si>
  <si>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</si>
  <si>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</si>
  <si>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</si>
  <si>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</si>
  <si>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</si>
  <si>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</si>
  <si>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</si>
  <si>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</si>
  <si>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</si>
  <si>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</si>
  <si>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</si>
  <si>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</si>
  <si>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</si>
  <si>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</si>
  <si>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</si>
  <si>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</si>
  <si>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</si>
  <si>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</si>
  <si>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</si>
  <si>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</si>
  <si>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</si>
  <si>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</si>
  <si>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</si>
  <si>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</si>
  <si>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</si>
  <si>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</si>
  <si>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</si>
  <si>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</si>
  <si>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</si>
  <si>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</si>
  <si>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</si>
  <si>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</si>
  <si>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</si>
  <si>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</si>
  <si>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</si>
  <si>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</si>
  <si>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</si>
  <si>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</si>
  <si>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</si>
  <si>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</si>
  <si>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</si>
  <si>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</si>
  <si>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</si>
  <si>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</si>
  <si>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</si>
  <si>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</si>
  <si>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</si>
  <si>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</si>
  <si>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</si>
  <si>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</si>
  <si>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</si>
  <si>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</si>
  <si>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</si>
  <si>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</si>
  <si>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</si>
  <si>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</si>
  <si>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</si>
  <si>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</si>
  <si>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</si>
  <si>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</si>
  <si>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</si>
  <si>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</si>
  <si>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</si>
  <si>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</si>
  <si>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</si>
  <si>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</si>
  <si>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</si>
  <si>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</si>
  <si>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</si>
  <si>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</si>
  <si>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</si>
  <si>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</si>
  <si>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</si>
  <si>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</si>
  <si>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</si>
  <si>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</si>
  <si>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</si>
  <si>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</si>
  <si>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</si>
  <si>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</si>
  <si>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</si>
  <si>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</si>
  <si>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</si>
  <si>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</si>
  <si>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</si>
  <si>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</si>
  <si>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</si>
  <si>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</si>
  <si>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</si>
  <si>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</si>
  <si>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</si>
  <si>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</si>
  <si>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</si>
  <si>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</si>
  <si>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</si>
  <si>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</si>
  <si>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</si>
  <si>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</si>
  <si>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</si>
  <si>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</si>
  <si>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</si>
  <si>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</si>
  <si>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</si>
  <si>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</si>
  <si>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</si>
  <si>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</si>
  <si>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</si>
  <si>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</si>
  <si>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</si>
  <si>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</si>
  <si>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</si>
  <si>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</si>
  <si>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</si>
  <si>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</si>
  <si>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</si>
  <si>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</si>
  <si>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</si>
  <si>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</si>
  <si>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</si>
  <si>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</si>
  <si>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</si>
  <si>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</si>
  <si>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</si>
  <si>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</si>
  <si>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</si>
  <si>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</si>
  <si>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</si>
  <si>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</si>
  <si>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</si>
  <si>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</si>
  <si>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</si>
  <si>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</si>
  <si>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</si>
  <si>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</si>
  <si>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</si>
  <si>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</si>
  <si>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</si>
  <si>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</si>
  <si>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</si>
  <si>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</si>
  <si>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</si>
  <si>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</si>
  <si>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</si>
  <si>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</si>
  <si>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</si>
  <si>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</si>
  <si>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</si>
  <si>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</si>
  <si>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</si>
  <si>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</si>
  <si>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</si>
  <si>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</si>
  <si>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</si>
  <si>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</si>
  <si>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</si>
  <si>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</si>
  <si>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</si>
  <si>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</si>
  <si>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</si>
  <si>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</si>
  <si>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</si>
  <si>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</si>
  <si>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</si>
  <si>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</si>
  <si>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</si>
  <si>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</si>
  <si>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</si>
  <si>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</si>
  <si>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</si>
  <si>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</si>
  <si>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</si>
  <si>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</si>
  <si>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</si>
  <si>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</si>
  <si>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</si>
  <si>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</si>
  <si>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</si>
  <si>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</si>
  <si>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</si>
  <si>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</si>
  <si>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</si>
  <si>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</si>
  <si>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</si>
  <si>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</si>
  <si>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</si>
  <si>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</si>
  <si>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</si>
  <si>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</si>
  <si>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</si>
  <si>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</si>
  <si>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</si>
  <si>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</si>
  <si>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</si>
  <si>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</si>
  <si>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</si>
  <si>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</si>
  <si>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</si>
  <si>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</si>
  <si>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</si>
  <si>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</si>
  <si>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</si>
  <si>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</si>
  <si>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</si>
  <si>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</si>
  <si>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</si>
  <si>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</si>
  <si>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</si>
  <si>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</si>
  <si>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</si>
  <si>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</si>
  <si>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</si>
  <si>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</si>
  <si>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</si>
  <si>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</si>
  <si>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</si>
  <si>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</si>
  <si>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</si>
  <si>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</si>
  <si>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</si>
  <si>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</si>
  <si>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</si>
  <si>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</si>
  <si>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</si>
  <si>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</si>
  <si>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</si>
  <si>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</si>
  <si>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</si>
  <si>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</si>
  <si>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</si>
  <si>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</si>
  <si>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</si>
  <si>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</si>
  <si>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</si>
  <si>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</si>
  <si>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</si>
  <si>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</si>
  <si>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</si>
  <si>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</si>
  <si>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</si>
  <si>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</si>
  <si>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</si>
  <si>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</si>
  <si>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</si>
  <si>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</si>
  <si>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</si>
  <si>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</si>
  <si>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</si>
  <si>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</si>
  <si>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</si>
  <si>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</si>
  <si>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</si>
  <si>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</si>
  <si>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</si>
  <si>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</si>
  <si>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</si>
  <si>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</si>
  <si>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</si>
  <si>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</si>
  <si>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</si>
  <si>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</si>
  <si>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</si>
  <si>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</si>
  <si>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</si>
  <si>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</si>
  <si>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</si>
  <si>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</si>
  <si>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</si>
  <si>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</si>
  <si>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</si>
  <si>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</si>
  <si>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</si>
  <si>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</si>
  <si>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</si>
  <si>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</si>
  <si>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</si>
  <si>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</si>
  <si>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</si>
  <si>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</si>
  <si>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</si>
  <si>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</si>
  <si>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</si>
  <si>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</si>
  <si>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</si>
  <si>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</si>
  <si>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</si>
  <si>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</si>
  <si>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</si>
  <si>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</si>
  <si>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</si>
  <si>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</si>
  <si>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</si>
  <si>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</si>
  <si>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</si>
  <si>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</si>
  <si>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</si>
  <si>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</si>
  <si>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</si>
  <si>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</si>
  <si>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</si>
  <si>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</si>
  <si>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</si>
  <si>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</si>
  <si>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</si>
  <si>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</si>
  <si>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</si>
  <si>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</si>
  <si>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</si>
  <si>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</si>
  <si>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</si>
  <si>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</si>
  <si>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</si>
  <si>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</si>
  <si>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</si>
  <si>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</si>
  <si>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</si>
  <si>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</si>
  <si>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</si>
  <si>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</si>
  <si>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</si>
  <si>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</si>
  <si>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</si>
  <si>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</si>
  <si>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</si>
  <si>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</si>
  <si>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</si>
  <si>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</si>
  <si>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</si>
  <si>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</si>
  <si>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</si>
  <si>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</si>
  <si>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</si>
  <si>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</si>
  <si>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</si>
  <si>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</si>
  <si>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</si>
  <si>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</si>
  <si>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</si>
  <si>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</si>
  <si>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</si>
  <si>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</si>
  <si>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</si>
  <si>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</si>
  <si>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</si>
  <si>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</si>
  <si>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</si>
  <si>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</si>
  <si>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</si>
  <si>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</si>
  <si>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</si>
  <si>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</si>
  <si>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</si>
  <si>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</si>
  <si>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</si>
  <si>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</si>
  <si>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</si>
  <si>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</si>
  <si>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</si>
  <si>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</si>
  <si>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</si>
  <si>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</si>
  <si>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</si>
  <si>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</si>
  <si>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</si>
  <si>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</si>
  <si>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</si>
  <si>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</si>
  <si>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</si>
  <si>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</si>
  <si>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</si>
  <si>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</si>
  <si>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</si>
  <si>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</si>
  <si>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</si>
  <si>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</si>
  <si>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</si>
  <si>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</si>
  <si>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</si>
  <si>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</si>
  <si>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</si>
  <si>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</si>
  <si>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</si>
  <si>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</si>
  <si>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</si>
  <si>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</si>
  <si>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</si>
  <si>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</si>
  <si>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</si>
  <si>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</si>
  <si>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</si>
  <si>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</si>
  <si>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</si>
  <si>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</si>
  <si>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</si>
  <si>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</si>
  <si>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</si>
  <si>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</si>
  <si>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</si>
  <si>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</si>
  <si>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</si>
  <si>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</si>
  <si>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</si>
  <si>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</si>
  <si>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</si>
  <si>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</si>
  <si>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</si>
  <si>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</si>
  <si>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</si>
  <si>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</si>
  <si>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</si>
  <si>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</si>
  <si>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</si>
  <si>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</si>
  <si>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</si>
  <si>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</si>
  <si>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</si>
  <si>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</si>
  <si>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</si>
  <si>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</si>
  <si>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</si>
  <si>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</si>
  <si>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</si>
  <si>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</si>
  <si>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</si>
  <si>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</si>
  <si>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</si>
  <si>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</si>
  <si>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</si>
  <si>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</si>
  <si>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</si>
  <si>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</si>
  <si>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</si>
  <si>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</si>
  <si>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</si>
  <si>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</si>
  <si>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</si>
  <si>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</si>
  <si>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</si>
  <si>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</si>
  <si>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</si>
  <si>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</si>
  <si>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</si>
  <si>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</si>
  <si>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</si>
  <si>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</si>
  <si>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</si>
  <si>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</si>
  <si>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</si>
  <si>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</si>
  <si>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</si>
  <si>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</si>
  <si>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</si>
  <si>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</si>
  <si>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</si>
  <si>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</si>
  <si>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</si>
  <si>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</si>
  <si>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</si>
  <si>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</si>
  <si>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</si>
  <si>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</si>
  <si>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</si>
  <si>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</si>
  <si>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</si>
  <si>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</si>
  <si>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</si>
  <si>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</si>
  <si>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</si>
  <si>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</si>
  <si>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</si>
  <si>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</si>
  <si>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</si>
  <si>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</si>
  <si>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</si>
  <si>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</si>
  <si>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</si>
  <si>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</si>
  <si>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</si>
  <si>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</si>
  <si>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</si>
  <si>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</si>
  <si>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</si>
  <si>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</si>
  <si>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</si>
  <si>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</si>
  <si>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</si>
  <si>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</si>
  <si>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</si>
  <si>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</si>
  <si>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</si>
  <si>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</si>
  <si>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</si>
  <si>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</si>
  <si>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</si>
  <si>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</si>
  <si>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</si>
  <si>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</si>
  <si>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</si>
  <si>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</si>
  <si>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</si>
  <si>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</si>
  <si>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</si>
  <si>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</si>
  <si>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</si>
  <si>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</si>
  <si>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</si>
  <si>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</si>
  <si>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</si>
  <si>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</si>
  <si>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</si>
  <si>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</si>
  <si>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</si>
  <si>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</si>
  <si>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</si>
  <si>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</si>
  <si>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</si>
  <si>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</si>
  <si>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</si>
  <si>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</si>
  <si>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</si>
  <si>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</si>
  <si>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</si>
  <si>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</si>
  <si>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</si>
  <si>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</si>
  <si>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</si>
  <si>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</si>
  <si>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</si>
  <si>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</si>
  <si>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</si>
  <si>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</si>
  <si>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</si>
  <si>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</si>
  <si>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</si>
  <si>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</si>
  <si>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</si>
  <si>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</si>
  <si>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</si>
  <si>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</si>
  <si>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</si>
  <si>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</si>
  <si>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</si>
  <si>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</si>
  <si>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</si>
  <si>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</si>
  <si>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</si>
  <si>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</si>
  <si>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</si>
  <si>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</si>
  <si>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</si>
  <si>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</si>
  <si>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</si>
  <si>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</si>
  <si>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</si>
  <si>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</si>
  <si>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</si>
  <si>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</si>
  <si>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</si>
  <si>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</si>
  <si>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</si>
  <si>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</si>
  <si>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</si>
  <si>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</si>
  <si>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</si>
  <si>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</si>
  <si>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</si>
  <si>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</si>
  <si>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</si>
  <si>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</si>
  <si>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</si>
  <si>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</si>
  <si>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</si>
  <si>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</si>
  <si>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</si>
  <si>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</si>
  <si>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</si>
  <si>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</si>
  <si>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</si>
  <si>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</si>
  <si>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</si>
  <si>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</si>
  <si>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</si>
  <si>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</si>
  <si>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</si>
  <si>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</si>
  <si>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</si>
  <si>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</si>
  <si>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</si>
  <si>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</si>
  <si>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</si>
  <si>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</si>
  <si>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</si>
  <si>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</si>
  <si>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</si>
  <si>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</si>
  <si>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</si>
  <si>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</si>
  <si>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</si>
  <si>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</si>
  <si>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</si>
  <si>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</si>
  <si>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</si>
  <si>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</si>
  <si>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</si>
  <si>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</si>
  <si>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</si>
  <si>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</si>
  <si>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</si>
  <si>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</si>
  <si>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</si>
  <si>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</si>
  <si>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</si>
  <si>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</si>
  <si>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</si>
  <si>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</si>
  <si>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</si>
  <si>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</si>
  <si>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</si>
  <si>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</si>
  <si>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</si>
  <si>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</si>
  <si>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</si>
  <si>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</si>
  <si>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</si>
  <si>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</si>
  <si>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</si>
  <si>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</si>
  <si>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</si>
  <si>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</si>
  <si>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</si>
  <si>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</si>
  <si>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</si>
  <si>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</si>
  <si>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</si>
  <si>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</si>
  <si>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</si>
  <si>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</si>
  <si>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</si>
  <si>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</si>
  <si>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</si>
  <si>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</si>
  <si>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</si>
  <si>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</si>
  <si>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</si>
  <si>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</si>
  <si>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</si>
  <si>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</si>
  <si>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</si>
  <si>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</si>
  <si>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</si>
  <si>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</si>
  <si>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</si>
  <si>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</si>
  <si>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</si>
  <si>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</si>
  <si>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</si>
  <si>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</si>
  <si>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</si>
  <si>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</si>
  <si>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</si>
  <si>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</si>
  <si>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</si>
  <si>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</si>
  <si>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</si>
  <si>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</si>
  <si>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</si>
  <si>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</si>
  <si>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</si>
  <si>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</si>
  <si>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</si>
  <si>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</si>
  <si>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</si>
  <si>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</si>
  <si>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</si>
  <si>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</si>
  <si>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</si>
  <si>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</si>
  <si>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</si>
  <si>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</si>
  <si>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</si>
  <si>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</si>
  <si>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</si>
  <si>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</si>
  <si>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</si>
  <si>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</si>
  <si>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</si>
  <si>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</si>
  <si>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</si>
  <si>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</si>
  <si>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</si>
  <si>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</si>
  <si>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</si>
  <si>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</si>
  <si>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</si>
  <si>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</si>
  <si>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</si>
  <si>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</si>
  <si>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</si>
  <si>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</si>
  <si>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</si>
  <si>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</si>
  <si>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</si>
  <si>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</si>
  <si>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</si>
  <si>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</si>
  <si>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</si>
  <si>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</si>
  <si>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</si>
  <si>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</si>
  <si>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</si>
  <si>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</si>
  <si>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</si>
  <si>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</si>
  <si>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</si>
  <si>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</si>
  <si>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</si>
  <si>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</si>
  <si>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</si>
  <si>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</si>
  <si>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</si>
  <si>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</si>
  <si>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</si>
  <si>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</si>
  <si>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</si>
  <si>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</si>
  <si>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</si>
  <si>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</si>
  <si>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</si>
  <si>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</si>
  <si>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</si>
  <si>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</si>
  <si>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</si>
  <si>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</si>
  <si>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</si>
  <si>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</si>
  <si>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</si>
  <si>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</si>
  <si>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</si>
  <si>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</si>
  <si>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</si>
  <si>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</si>
  <si>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</si>
  <si>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</si>
  <si>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</si>
  <si>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</si>
  <si>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</si>
  <si>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</si>
  <si>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</si>
  <si>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</si>
  <si>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</si>
  <si>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</si>
  <si>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</si>
  <si>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</si>
  <si>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</si>
  <si>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</si>
  <si>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</si>
  <si>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</si>
  <si>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</si>
  <si>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</si>
  <si>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</si>
  <si>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</si>
  <si>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</si>
  <si>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</si>
  <si>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</si>
  <si>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</si>
  <si>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</si>
  <si>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</si>
  <si>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</si>
  <si>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</si>
  <si>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</si>
  <si>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</si>
  <si>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</si>
  <si>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</si>
  <si>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</si>
  <si>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</si>
  <si>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</si>
  <si>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</si>
  <si>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</si>
  <si>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</si>
  <si>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</si>
  <si>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</si>
  <si>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</si>
  <si>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</si>
  <si>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</si>
  <si>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</si>
  <si>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</si>
  <si>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</si>
  <si>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</si>
  <si>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</si>
  <si>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</si>
  <si>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</si>
  <si>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</si>
  <si>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</si>
  <si>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</si>
  <si>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</si>
  <si>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</si>
  <si>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</si>
  <si>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</si>
  <si>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</si>
  <si>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</si>
  <si>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</si>
  <si>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</si>
  <si>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</si>
  <si>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</si>
  <si>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</si>
  <si>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</si>
  <si>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</si>
  <si>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</si>
  <si>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</si>
  <si>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</si>
  <si>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</si>
  <si>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</si>
  <si>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</si>
  <si>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</si>
  <si>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</si>
  <si>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</si>
  <si>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</si>
  <si>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</si>
  <si>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</si>
  <si>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</si>
  <si>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</si>
  <si>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</si>
  <si>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</si>
  <si>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</si>
  <si>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</si>
  <si>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</si>
  <si>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</si>
  <si>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</si>
  <si>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</si>
  <si>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</si>
  <si>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</si>
  <si>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</si>
  <si>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</si>
  <si>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</si>
  <si>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</si>
  <si>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</si>
  <si>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</si>
  <si>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</si>
  <si>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</si>
  <si>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</si>
  <si>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</si>
  <si>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</si>
  <si>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</si>
  <si>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</si>
  <si>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</si>
  <si>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</si>
  <si>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</si>
  <si>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</si>
  <si>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</si>
  <si>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</si>
  <si>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</si>
  <si>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</si>
  <si>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</si>
  <si>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</si>
  <si>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</si>
  <si>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</si>
  <si>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</si>
  <si>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</si>
  <si>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</si>
  <si>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</si>
  <si>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</si>
  <si>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</si>
  <si>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</si>
  <si>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</si>
  <si>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</si>
  <si>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</si>
  <si>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</si>
  <si>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</si>
  <si>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</si>
  <si>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</si>
  <si>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</si>
  <si>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</si>
  <si>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</si>
  <si>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</si>
  <si>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</si>
  <si>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</si>
  <si>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</si>
  <si>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</si>
  <si>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</si>
  <si>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</si>
  <si>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</si>
  <si>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</si>
  <si>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</si>
  <si>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</si>
  <si>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</si>
  <si>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</si>
  <si>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</si>
  <si>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</si>
  <si>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</si>
  <si>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</si>
  <si>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</si>
  <si>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</si>
  <si>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</si>
  <si>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</si>
  <si>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</si>
  <si>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</si>
  <si>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</si>
  <si>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</si>
  <si>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</si>
  <si>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</si>
  <si>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</si>
  <si>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</si>
  <si>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</si>
  <si>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</si>
  <si>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</si>
  <si>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</si>
  <si>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</si>
  <si>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</si>
  <si>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</si>
  <si>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</si>
  <si>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</si>
  <si>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</si>
  <si>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</si>
  <si>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</si>
  <si>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</si>
  <si>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</si>
  <si>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</si>
  <si>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</si>
  <si>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</si>
  <si>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</si>
  <si>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</si>
  <si>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</si>
  <si>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</si>
  <si>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</si>
  <si>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</si>
  <si>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</si>
  <si>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</si>
  <si>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</si>
  <si>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</si>
  <si>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</si>
  <si>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</si>
  <si>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</si>
  <si>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</si>
  <si>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</si>
  <si>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</si>
  <si>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</si>
  <si>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</si>
  <si>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</si>
  <si>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</si>
  <si>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</si>
  <si>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</si>
  <si>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</si>
  <si>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</si>
  <si>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</si>
  <si>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</si>
  <si>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</si>
  <si>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</si>
  <si>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</si>
  <si>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</si>
  <si>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</si>
  <si>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</si>
  <si>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</si>
  <si>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</si>
  <si>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</si>
  <si>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</si>
  <si>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</si>
  <si>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</si>
  <si>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</si>
  <si>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</si>
  <si>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</si>
  <si>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</si>
  <si>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</si>
  <si>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</si>
  <si>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</si>
  <si>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</si>
  <si>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</si>
  <si>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</si>
  <si>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</si>
  <si>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</si>
  <si>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</si>
  <si>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</si>
  <si>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</si>
  <si>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</si>
  <si>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</si>
  <si>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</si>
  <si>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</si>
  <si>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</si>
  <si>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</si>
  <si>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</si>
  <si>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</si>
  <si>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</si>
  <si>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</si>
  <si>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</si>
  <si>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</si>
  <si>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</si>
  <si>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</si>
  <si>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</si>
  <si>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</si>
  <si>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</si>
  <si>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</si>
  <si>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</si>
  <si>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</si>
  <si>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</si>
  <si>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</si>
  <si>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</si>
  <si>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</si>
  <si>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</si>
  <si>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</si>
  <si>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</si>
  <si>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</si>
  <si>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</si>
  <si>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</si>
  <si>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</si>
  <si>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</si>
  <si>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</si>
  <si>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</si>
  <si>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</si>
  <si>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</si>
  <si>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</si>
  <si>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</si>
  <si>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</si>
  <si>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</si>
  <si>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</si>
  <si>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</si>
  <si>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</si>
  <si>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</si>
  <si>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</si>
  <si>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</si>
  <si>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</si>
  <si>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</si>
  <si>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</si>
  <si>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</si>
  <si>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</si>
  <si>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</si>
  <si>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</si>
  <si>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</si>
  <si>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</si>
  <si>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</si>
  <si>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</si>
  <si>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</si>
  <si>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</si>
  <si>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</si>
  <si>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</si>
  <si>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</si>
  <si>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</si>
  <si>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</si>
  <si>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</si>
  <si>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</si>
  <si>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</si>
  <si>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</si>
  <si>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</si>
  <si>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</si>
  <si>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</si>
  <si>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</si>
  <si>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</si>
  <si>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</si>
  <si>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</si>
  <si>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</si>
  <si>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</si>
  <si>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</si>
  <si>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</si>
  <si>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</si>
  <si>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</si>
  <si>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</si>
  <si>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</si>
  <si>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</si>
  <si>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</si>
  <si>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</si>
  <si>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</si>
  <si>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</si>
  <si>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</si>
  <si>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</si>
  <si>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</si>
  <si>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</si>
  <si>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</si>
  <si>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</si>
  <si>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</si>
  <si>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</si>
  <si>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</si>
  <si>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</si>
  <si>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</si>
  <si>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</si>
  <si>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</si>
  <si>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</si>
  <si>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</si>
  <si>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</si>
  <si>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</si>
  <si>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</si>
  <si>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</si>
  <si>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</si>
  <si>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</si>
  <si>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</si>
  <si>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</si>
  <si>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</si>
  <si>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</si>
  <si>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</si>
  <si>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</si>
  <si>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</si>
  <si>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</si>
  <si>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</si>
  <si>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</si>
  <si>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</si>
  <si>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</si>
  <si>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</si>
  <si>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</si>
  <si>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</si>
  <si>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</si>
  <si>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</si>
  <si>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</si>
  <si>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</si>
  <si>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</si>
  <si>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</si>
  <si>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</si>
  <si>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</si>
  <si>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</si>
  <si>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</si>
  <si>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</si>
  <si>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</si>
  <si>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</si>
  <si>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</si>
  <si>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</si>
  <si>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</si>
  <si>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</si>
  <si>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</si>
  <si>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</si>
  <si>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</si>
  <si>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</si>
  <si>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</si>
  <si>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</si>
  <si>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</si>
  <si>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</si>
  <si>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</si>
  <si>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</si>
  <si>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</si>
  <si>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</si>
  <si>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</si>
  <si>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</si>
  <si>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</si>
  <si>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</si>
  <si>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</si>
  <si>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</si>
  <si>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</si>
  <si>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</si>
  <si>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</si>
  <si>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</si>
  <si>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</si>
  <si>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</si>
  <si>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</si>
  <si>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</si>
  <si>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</si>
  <si>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</si>
  <si>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</si>
  <si>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</si>
  <si>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</si>
  <si>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</si>
  <si>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</si>
  <si>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</si>
  <si>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</si>
  <si>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</si>
  <si>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</si>
  <si>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</si>
  <si>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</si>
  <si>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</si>
  <si>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</si>
  <si>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</si>
  <si>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</si>
  <si>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</si>
  <si>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</si>
  <si>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</si>
  <si>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</si>
  <si>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</si>
  <si>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</si>
  <si>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</si>
  <si>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</si>
  <si>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</si>
  <si>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</si>
  <si>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</si>
  <si>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</si>
  <si>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</si>
  <si>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</si>
  <si>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</si>
  <si>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</si>
  <si>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</si>
  <si>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</si>
  <si>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</si>
  <si>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</si>
  <si>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</si>
  <si>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</si>
  <si>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</si>
  <si>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</si>
  <si>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</si>
  <si>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</si>
  <si>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</si>
  <si>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</si>
  <si>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</si>
  <si>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</si>
  <si>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</si>
  <si>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</si>
  <si>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</si>
  <si>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</si>
  <si>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</si>
  <si>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</si>
  <si>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</si>
  <si>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</si>
  <si>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</si>
  <si>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</si>
  <si>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</si>
  <si>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</si>
  <si>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</si>
  <si>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</si>
  <si>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</si>
  <si>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</si>
  <si>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</si>
  <si>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</si>
  <si>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</si>
  <si>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</si>
  <si>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</si>
  <si>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</si>
  <si>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</si>
  <si>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</si>
  <si>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</si>
  <si>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</si>
  <si>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</si>
  <si>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</si>
  <si>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</si>
  <si>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</si>
  <si>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</si>
  <si>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</si>
  <si>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</si>
  <si>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</si>
  <si>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</si>
  <si>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</si>
  <si>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</si>
  <si>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</si>
  <si>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</si>
  <si>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</si>
  <si>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</si>
  <si>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</si>
  <si>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</si>
  <si>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</si>
  <si>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</si>
  <si>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</si>
  <si>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</si>
  <si>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</si>
  <si>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</si>
  <si>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</si>
  <si>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</si>
  <si>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</si>
  <si>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</si>
  <si>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</si>
  <si>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</si>
  <si>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</si>
  <si>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</si>
  <si>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</si>
  <si>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</si>
  <si>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</si>
  <si>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</si>
  <si>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</si>
  <si>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</si>
  <si>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</si>
  <si>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</si>
  <si>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</si>
  <si>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</si>
  <si>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</si>
  <si>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</si>
  <si>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</si>
  <si>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</si>
  <si>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</si>
  <si>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</si>
  <si>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</si>
  <si>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</si>
  <si>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</si>
  <si>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</si>
  <si>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</si>
  <si>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</si>
  <si>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</si>
  <si>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</si>
  <si>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</si>
  <si>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</si>
  <si>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</si>
  <si>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</si>
  <si>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</si>
  <si>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</si>
  <si>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</si>
  <si>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</si>
  <si>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</si>
  <si>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</si>
  <si>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</si>
  <si>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</si>
  <si>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</si>
  <si>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</si>
  <si>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</si>
  <si>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</si>
  <si>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</si>
  <si>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</si>
  <si>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</si>
  <si>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</si>
  <si>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</si>
  <si>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</si>
  <si>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</si>
  <si>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</si>
  <si>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</si>
  <si>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</si>
  <si>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</si>
  <si>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</si>
  <si>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</si>
  <si>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</si>
  <si>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</si>
  <si>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</si>
  <si>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</si>
  <si>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</si>
  <si>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</si>
  <si>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</si>
  <si>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</si>
  <si>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</si>
  <si>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</si>
  <si>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</si>
  <si>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</si>
  <si>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</si>
  <si>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</si>
  <si>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</si>
  <si>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</si>
  <si>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</si>
  <si>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</si>
  <si>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</si>
  <si>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</si>
  <si>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</si>
  <si>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</si>
  <si>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</si>
  <si>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</si>
  <si>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</si>
  <si>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</si>
  <si>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</si>
  <si>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</si>
  <si>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</si>
  <si>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</si>
  <si>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</si>
  <si>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</si>
  <si>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</si>
  <si>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</si>
  <si>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</si>
  <si>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</si>
  <si>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</si>
  <si>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</si>
  <si>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</si>
  <si>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</si>
  <si>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</si>
  <si>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</si>
  <si>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</si>
  <si>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</si>
  <si>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</si>
  <si>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</si>
  <si>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</si>
  <si>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</si>
  <si>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</si>
  <si>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</si>
  <si>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</si>
  <si>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</si>
  <si>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</si>
  <si>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</si>
  <si>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</si>
  <si>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</si>
  <si>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</si>
  <si>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</si>
  <si>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</si>
  <si>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</si>
  <si>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</si>
  <si>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</si>
  <si>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</si>
  <si>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</si>
  <si>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</si>
  <si>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</si>
  <si>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</si>
  <si>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</si>
  <si>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</si>
  <si>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</si>
  <si>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</si>
  <si>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</si>
  <si>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</si>
  <si>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</si>
  <si>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</si>
  <si>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</si>
  <si>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</si>
  <si>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</si>
  <si>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</si>
  <si>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</si>
  <si>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</si>
  <si>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</si>
  <si>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</si>
  <si>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</si>
  <si>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</si>
  <si>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</si>
  <si>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</si>
  <si>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</si>
  <si>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</si>
  <si>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</si>
  <si>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</si>
  <si>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</si>
  <si>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</si>
  <si>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</si>
  <si>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</si>
  <si>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</si>
  <si>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</si>
  <si>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</si>
  <si>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</si>
  <si>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</si>
  <si>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</si>
  <si>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</si>
  <si>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</si>
  <si>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</si>
  <si>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</si>
  <si>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</si>
  <si>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</si>
  <si>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</si>
  <si>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</si>
  <si>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</si>
  <si>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</si>
  <si>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</si>
  <si>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</si>
  <si>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</si>
  <si>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</si>
  <si>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</si>
  <si>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</si>
  <si>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</si>
  <si>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</si>
  <si>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</si>
  <si>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</si>
  <si>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</si>
  <si>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</si>
  <si>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</si>
  <si>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</si>
  <si>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</si>
  <si>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</si>
  <si>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</si>
  <si>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</si>
  <si>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</si>
  <si>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</si>
  <si>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</si>
  <si>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</si>
  <si>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</si>
  <si>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</si>
  <si>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</si>
  <si>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</si>
  <si>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</si>
  <si>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</si>
  <si>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</si>
  <si>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</si>
  <si>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</si>
  <si>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</si>
  <si>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</si>
  <si>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</si>
  <si>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</si>
  <si>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</si>
  <si>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</si>
  <si>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</si>
  <si>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</si>
  <si>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</si>
  <si>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</si>
  <si>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</si>
  <si>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</si>
  <si>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</si>
  <si>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</si>
  <si>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</si>
  <si>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</si>
  <si>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</si>
  <si>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</si>
  <si>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</si>
  <si>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</si>
  <si>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</si>
  <si>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</si>
  <si>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</si>
  <si>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</si>
  <si>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</si>
  <si>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</si>
  <si>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</si>
  <si>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</si>
  <si>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</si>
  <si>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</si>
  <si>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</si>
  <si>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</si>
  <si>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</si>
  <si>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</si>
  <si>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</si>
  <si>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</si>
  <si>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</si>
  <si>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</si>
  <si>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</si>
  <si>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</si>
  <si>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</si>
  <si>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</si>
  <si>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</si>
  <si>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</si>
  <si>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</si>
  <si>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</si>
  <si>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</si>
  <si>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</si>
  <si>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</si>
  <si>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</si>
  <si>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</si>
  <si>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</si>
  <si>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</si>
  <si>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</si>
  <si>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</si>
  <si>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</si>
  <si>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</si>
  <si>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</si>
  <si>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</si>
  <si>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</si>
  <si>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</si>
  <si>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</si>
  <si>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</si>
  <si>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</si>
  <si>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</si>
  <si>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</si>
  <si>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</si>
  <si>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</si>
  <si>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</si>
  <si>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</si>
  <si>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</si>
  <si>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</si>
  <si>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</si>
  <si>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</si>
  <si>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</si>
  <si>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</si>
  <si>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</si>
  <si>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</si>
  <si>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</si>
  <si>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</si>
  <si>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</si>
  <si>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</si>
  <si>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</si>
  <si>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</si>
  <si>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</si>
  <si>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</si>
  <si>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</si>
  <si>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</si>
  <si>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</si>
  <si>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</si>
  <si>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</si>
  <si>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</si>
  <si>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</si>
  <si>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</si>
  <si>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</si>
  <si>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</si>
  <si>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</si>
  <si>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</si>
  <si>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</si>
  <si>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</si>
  <si>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</si>
  <si>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</si>
  <si>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</si>
  <si>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</si>
  <si>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</si>
  <si>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</si>
  <si>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</si>
  <si>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</si>
  <si>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</si>
  <si>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</si>
  <si>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</si>
  <si>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</si>
  <si>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</si>
  <si>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</si>
  <si>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</si>
  <si>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</si>
  <si>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</si>
  <si>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</si>
  <si>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</si>
  <si>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</si>
  <si>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</si>
  <si>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</si>
  <si>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</si>
  <si>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</si>
  <si>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</si>
  <si>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</si>
  <si>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</si>
  <si>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</si>
  <si>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</si>
  <si>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</si>
  <si>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</si>
  <si>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</si>
  <si>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</si>
  <si>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</si>
  <si>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</si>
  <si>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</si>
  <si>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</si>
  <si>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</si>
  <si>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</si>
  <si>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</si>
  <si>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</si>
  <si>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</si>
  <si>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</si>
  <si>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</si>
  <si>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</si>
  <si>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</si>
  <si>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</si>
  <si>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</si>
  <si>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</si>
  <si>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</si>
  <si>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</si>
  <si>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</si>
  <si>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</si>
  <si>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</si>
  <si>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</si>
  <si>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</si>
  <si>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</si>
  <si>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</si>
  <si>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</si>
  <si>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</si>
  <si>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</si>
  <si>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</si>
  <si>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</si>
  <si>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</si>
  <si>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</si>
  <si>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</si>
  <si>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</si>
  <si>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</si>
  <si>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</si>
  <si>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</si>
  <si>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</si>
  <si>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</si>
  <si>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</si>
  <si>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</si>
  <si>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</si>
  <si>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</si>
  <si>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</si>
  <si>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</si>
  <si>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</si>
  <si>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</si>
  <si>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</si>
  <si>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</si>
  <si>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</si>
  <si>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</si>
  <si>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</si>
  <si>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</si>
  <si>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</si>
  <si>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</si>
  <si>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</si>
  <si>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</si>
  <si>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</si>
  <si>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</si>
  <si>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</si>
  <si>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</si>
  <si>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</si>
  <si>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</si>
  <si>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</si>
  <si>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</si>
  <si>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</si>
  <si>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</si>
  <si>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</si>
  <si>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</si>
  <si>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</si>
  <si>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</si>
  <si>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</si>
  <si>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</si>
  <si>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</si>
  <si>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</si>
  <si>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</si>
  <si>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</si>
  <si>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</si>
  <si>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</si>
  <si>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</si>
  <si>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</si>
  <si>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</si>
  <si>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</si>
  <si>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</si>
  <si>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</si>
  <si>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</si>
  <si>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</si>
  <si>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</si>
  <si>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</si>
  <si>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</si>
  <si>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</si>
  <si>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</si>
  <si>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</si>
  <si>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</si>
  <si>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</si>
  <si>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</si>
  <si>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</si>
  <si>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</si>
  <si>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</si>
  <si>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</si>
  <si>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</si>
  <si>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</si>
  <si>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</si>
  <si>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</si>
  <si>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</si>
  <si>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</si>
  <si>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</si>
  <si>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</si>
  <si>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</si>
  <si>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</si>
  <si>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</si>
  <si>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</si>
  <si>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</si>
  <si>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</si>
  <si>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</si>
  <si>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</si>
  <si>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</si>
  <si>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</si>
  <si>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</si>
  <si>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</si>
  <si>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</si>
  <si>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</si>
  <si>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</si>
  <si>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</si>
  <si>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</si>
  <si>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</si>
  <si>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</si>
  <si>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</si>
  <si>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</si>
  <si>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</si>
  <si>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</si>
  <si>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</si>
  <si>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</si>
  <si>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</si>
  <si>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</si>
  <si>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</si>
  <si>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</si>
  <si>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</si>
  <si>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</si>
  <si>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</si>
  <si>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</si>
  <si>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</si>
  <si>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</si>
  <si>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</si>
  <si>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</si>
  <si>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</si>
  <si>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</si>
  <si>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</si>
  <si>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</si>
  <si>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</si>
  <si>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</si>
  <si>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</si>
  <si>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</si>
  <si>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</si>
  <si>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</si>
  <si>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</si>
  <si>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</si>
  <si>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</si>
  <si>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</si>
  <si>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</si>
  <si>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</si>
  <si>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</si>
  <si>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</si>
  <si>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</si>
  <si>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</si>
  <si>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</si>
  <si>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</si>
  <si>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</si>
  <si>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</si>
  <si>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</si>
  <si>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</si>
  <si>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</si>
  <si>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</si>
  <si>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</si>
  <si>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</si>
  <si>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</si>
  <si>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</si>
  <si>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</si>
  <si>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</si>
  <si>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</si>
  <si>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</si>
  <si>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</si>
  <si>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</si>
  <si>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</si>
  <si>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</si>
  <si>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</si>
  <si>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</si>
  <si>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</si>
  <si>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</si>
  <si>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</si>
  <si>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</si>
  <si>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</si>
  <si>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</si>
  <si>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</si>
  <si>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</si>
  <si>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</si>
  <si>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</si>
  <si>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</si>
  <si>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</si>
  <si>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</si>
  <si>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</si>
  <si>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</si>
  <si>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</si>
  <si>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</si>
  <si>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</si>
  <si>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</si>
  <si>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</si>
  <si>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</si>
  <si>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</si>
  <si>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</si>
  <si>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</si>
  <si>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</si>
  <si>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</si>
  <si>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</si>
  <si>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</si>
  <si>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</si>
  <si>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</si>
  <si>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</si>
  <si>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</si>
  <si>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</si>
  <si>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</si>
  <si>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</si>
  <si>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</si>
  <si>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</si>
  <si>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</si>
  <si>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</si>
  <si>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</si>
  <si>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</si>
  <si>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</si>
  <si>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</si>
  <si>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</si>
  <si>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</si>
  <si>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</si>
  <si>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</si>
  <si>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</si>
  <si>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</si>
  <si>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</si>
  <si>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</si>
  <si>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</si>
  <si>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</si>
  <si>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</si>
  <si>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</si>
  <si>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</si>
  <si>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</si>
  <si>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</si>
  <si>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</si>
  <si>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</si>
  <si>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</si>
  <si>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</si>
  <si>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</si>
  <si>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</si>
  <si>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</si>
  <si>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</si>
  <si>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</si>
  <si>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</si>
  <si>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</si>
  <si>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</si>
  <si>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</si>
  <si>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</si>
  <si>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</si>
  <si>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</si>
  <si>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</si>
  <si>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</si>
  <si>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</si>
  <si>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</si>
  <si>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</si>
  <si>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</si>
  <si>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</si>
  <si>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</si>
  <si>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</si>
  <si>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</si>
  <si>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</si>
  <si>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</si>
  <si>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</si>
  <si>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</si>
  <si>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</si>
  <si>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</si>
  <si>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</si>
  <si>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</si>
  <si>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</si>
  <si>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</si>
  <si>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</si>
  <si>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</si>
  <si>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</si>
  <si>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</si>
  <si>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</si>
  <si>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</si>
  <si>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</si>
  <si>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</si>
  <si>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</si>
  <si>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</si>
  <si>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</si>
  <si>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</si>
  <si>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</si>
  <si>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</si>
  <si>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</si>
  <si>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</si>
  <si>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</si>
  <si>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</si>
  <si>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</si>
  <si>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</si>
  <si>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</si>
  <si>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</si>
  <si>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</si>
  <si>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</si>
  <si>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</si>
  <si>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</si>
  <si>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</si>
  <si>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</si>
  <si>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</si>
  <si>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</si>
  <si>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</si>
  <si>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</si>
  <si>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</si>
  <si>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</si>
  <si>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</si>
  <si>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</si>
  <si>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</si>
  <si>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</si>
  <si>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</si>
  <si>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</si>
  <si>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</si>
  <si>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</si>
  <si>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</si>
  <si>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</si>
  <si>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</si>
  <si>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</si>
  <si>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</si>
  <si>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</si>
  <si>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</si>
  <si>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</si>
  <si>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</si>
  <si>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</si>
  <si>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</si>
  <si>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</si>
  <si>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</si>
  <si>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</si>
  <si>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</si>
  <si>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</si>
  <si>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</si>
  <si>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</si>
  <si>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</si>
  <si>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</si>
  <si>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</si>
  <si>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</si>
  <si>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</si>
  <si>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</si>
  <si>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</si>
  <si>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</si>
  <si>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</si>
  <si>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</si>
  <si>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</si>
  <si>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</si>
  <si>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</si>
  <si>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</si>
  <si>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</si>
  <si>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</si>
  <si>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</si>
  <si>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</si>
  <si>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</si>
  <si>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</si>
  <si>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</si>
  <si>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</si>
  <si>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</si>
  <si>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</si>
  <si>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</si>
  <si>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</si>
  <si>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</si>
  <si>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</si>
  <si>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</si>
  <si>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</si>
  <si>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</si>
  <si>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</si>
  <si>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</si>
  <si>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</si>
  <si>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</si>
  <si>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</si>
  <si>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</si>
  <si>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</si>
  <si>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</si>
  <si>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</si>
  <si>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</si>
  <si>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</si>
  <si>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</si>
  <si>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</si>
  <si>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</si>
  <si>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</si>
  <si>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</si>
  <si>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</si>
  <si>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</si>
  <si>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</si>
  <si>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</si>
  <si>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</si>
  <si>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</si>
  <si>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</si>
  <si>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</si>
  <si>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</si>
  <si>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</si>
  <si>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</si>
  <si>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</si>
  <si>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</si>
  <si>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</si>
  <si>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</si>
  <si>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</si>
  <si>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</si>
  <si>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</si>
  <si>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</si>
  <si>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</si>
  <si>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</si>
  <si>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</si>
  <si>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</si>
  <si>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</si>
  <si>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</si>
  <si>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</si>
  <si>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</si>
  <si>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</si>
  <si>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</si>
  <si>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</si>
  <si>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</si>
  <si>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</si>
  <si>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</si>
  <si>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</si>
  <si>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</si>
  <si>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</si>
  <si>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</si>
  <si>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</si>
  <si>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</si>
  <si>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</si>
  <si>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</si>
  <si>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</si>
  <si>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</si>
  <si>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</si>
  <si>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</si>
  <si>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</si>
  <si>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</si>
  <si>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</si>
  <si>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</si>
  <si>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</si>
  <si>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</si>
  <si>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</si>
  <si>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</si>
  <si>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</si>
  <si>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</si>
  <si>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</si>
  <si>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</si>
  <si>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</si>
  <si>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</si>
  <si>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</si>
  <si>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</si>
  <si>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</si>
  <si>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</si>
  <si>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</si>
  <si>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</si>
  <si>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</si>
  <si>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</si>
  <si>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</si>
  <si>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</si>
  <si>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</si>
  <si>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</si>
  <si>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</si>
  <si>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</si>
  <si>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</si>
  <si>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</si>
  <si>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</si>
  <si>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</si>
  <si>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</si>
  <si>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</si>
  <si>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</si>
  <si>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</si>
  <si>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</si>
  <si>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</si>
  <si>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</si>
  <si>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</si>
  <si>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</si>
  <si>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</si>
  <si>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</si>
  <si>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</si>
  <si>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</si>
  <si>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</si>
  <si>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</si>
  <si>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</si>
  <si>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</si>
  <si>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</si>
  <si>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</si>
  <si>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</si>
  <si>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</si>
  <si>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</si>
  <si>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</si>
  <si>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</si>
  <si>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</si>
  <si>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</si>
  <si>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</si>
  <si>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</si>
  <si>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</si>
  <si>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</si>
  <si>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</si>
  <si>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</si>
  <si>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</si>
  <si>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</si>
  <si>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</si>
  <si>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</si>
  <si>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</si>
  <si>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</si>
  <si>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</si>
  <si>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</si>
  <si>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</si>
  <si>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</si>
  <si>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</si>
  <si>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</si>
  <si>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</si>
  <si>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</si>
  <si>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</si>
  <si>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</si>
  <si>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</si>
  <si>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</si>
  <si>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</si>
  <si>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</si>
  <si>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</si>
  <si>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</si>
  <si>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</si>
  <si>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</si>
  <si>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</si>
  <si>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</si>
  <si>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</si>
  <si>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</si>
  <si>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</si>
  <si>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</si>
  <si>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</si>
  <si>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</si>
  <si>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</si>
  <si>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</si>
  <si>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</si>
  <si>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</si>
  <si>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</si>
  <si>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</si>
  <si>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</si>
  <si>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</si>
  <si>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</si>
  <si>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</si>
  <si>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</si>
  <si>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</si>
  <si>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</si>
  <si>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</si>
  <si>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</si>
  <si>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</si>
  <si>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</si>
  <si>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</si>
  <si>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</si>
  <si>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</si>
  <si>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</si>
  <si>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</si>
  <si>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</si>
  <si>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</si>
  <si>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</si>
  <si>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</si>
  <si>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</si>
  <si>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</si>
  <si>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</si>
  <si>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</si>
  <si>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</si>
  <si>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</si>
  <si>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</si>
  <si>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</si>
  <si>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</si>
  <si>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</si>
  <si>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</si>
  <si>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</si>
  <si>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</si>
  <si>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</si>
  <si>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</si>
  <si>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</si>
  <si>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</si>
  <si>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</si>
  <si>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</si>
  <si>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</si>
  <si>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</si>
  <si>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</si>
  <si>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</si>
  <si>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</si>
  <si>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</si>
  <si>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</si>
  <si>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</si>
  <si>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</si>
  <si>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</si>
  <si>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</si>
  <si>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</si>
  <si>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</si>
  <si>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</si>
  <si>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</si>
  <si>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</si>
  <si>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</si>
  <si>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</si>
  <si>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</si>
  <si>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</si>
  <si>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</si>
  <si>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</si>
  <si>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</si>
  <si>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</si>
  <si>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</si>
  <si>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</si>
  <si>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</si>
  <si>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</si>
  <si>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</si>
  <si>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</si>
  <si>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</si>
  <si>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</si>
  <si>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</si>
  <si>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</si>
  <si>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</si>
  <si>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</si>
  <si>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</si>
  <si>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</si>
  <si>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</si>
  <si>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</si>
  <si>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</si>
  <si>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</si>
  <si>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</si>
  <si>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</si>
  <si>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</si>
  <si>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</si>
  <si>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</si>
  <si>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</si>
  <si>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</si>
  <si>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</si>
  <si>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</si>
  <si>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</si>
  <si>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</si>
  <si>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</si>
  <si>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</si>
  <si>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</si>
  <si>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</si>
  <si>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</si>
  <si>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</si>
  <si>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</si>
  <si>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</si>
  <si>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</si>
  <si>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</si>
  <si>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</si>
  <si>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</si>
  <si>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</si>
  <si>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</si>
  <si>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</si>
  <si>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</si>
  <si>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</si>
  <si>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</si>
  <si>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</si>
  <si>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</si>
  <si>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</si>
  <si>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</si>
  <si>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</si>
  <si>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</si>
  <si>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</si>
  <si>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</si>
  <si>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</si>
  <si>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</si>
  <si>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</si>
  <si>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</si>
  <si>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</si>
  <si>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</si>
  <si>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</si>
  <si>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</si>
  <si>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</si>
  <si>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</si>
  <si>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</si>
  <si>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</si>
  <si>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</si>
  <si>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</si>
  <si>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</si>
  <si>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</si>
  <si>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</si>
  <si>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</si>
  <si>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</si>
  <si>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</si>
  <si>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</si>
  <si>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</si>
  <si>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</si>
  <si>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</si>
  <si>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</si>
  <si>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</si>
  <si>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</si>
  <si>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</si>
  <si>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</si>
  <si>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</si>
  <si>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</si>
  <si>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</si>
  <si>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</si>
  <si>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</si>
  <si>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</si>
  <si>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</si>
  <si>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</si>
  <si>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</si>
  <si>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</si>
  <si>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</si>
  <si>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</si>
  <si>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</si>
  <si>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</si>
  <si>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</si>
  <si>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</si>
  <si>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</si>
  <si>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</si>
  <si>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</si>
  <si>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</si>
  <si>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</si>
  <si>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</si>
  <si>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</si>
  <si>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</si>
  <si>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</si>
  <si>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</si>
  <si>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</si>
  <si>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</si>
  <si>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</si>
  <si>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</si>
  <si>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</si>
  <si>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</si>
  <si>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</si>
  <si>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</si>
  <si>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</si>
  <si>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</si>
  <si>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</si>
  <si>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</si>
  <si>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</si>
  <si>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</si>
  <si>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</si>
  <si>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</si>
  <si>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</si>
  <si>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</si>
  <si>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</si>
  <si>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</si>
  <si>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</si>
  <si>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</si>
  <si>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</si>
  <si>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</si>
  <si>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</si>
  <si>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</si>
  <si>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</si>
  <si>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</si>
  <si>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</si>
  <si>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</si>
  <si>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</si>
  <si>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</si>
  <si>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</si>
  <si>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</si>
  <si>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</si>
  <si>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</si>
  <si>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</si>
  <si>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</si>
  <si>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</si>
  <si>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</si>
  <si>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</si>
  <si>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</si>
  <si>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</si>
  <si>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</si>
  <si>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</si>
  <si>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</si>
  <si>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</si>
  <si>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</si>
  <si>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</si>
  <si>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</si>
  <si>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</si>
  <si>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</si>
  <si>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</si>
  <si>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</si>
  <si>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</si>
  <si>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</si>
  <si>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</si>
  <si>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</si>
  <si>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</si>
  <si>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</si>
  <si>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</si>
  <si>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</si>
  <si>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</si>
  <si>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</si>
  <si>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</si>
  <si>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</si>
  <si>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</si>
  <si>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</si>
  <si>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</si>
  <si>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</si>
  <si>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</si>
  <si>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</si>
  <si>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</si>
  <si>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</si>
  <si>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</si>
  <si>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</si>
  <si>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</si>
  <si>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</si>
  <si>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</si>
  <si>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</si>
  <si>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</si>
  <si>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</si>
  <si>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</si>
  <si>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</si>
  <si>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</si>
  <si>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</si>
  <si>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</si>
  <si>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</si>
  <si>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</si>
  <si>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</si>
  <si>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</si>
  <si>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</si>
  <si>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</si>
  <si>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</si>
  <si>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</si>
  <si>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</si>
  <si>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</si>
  <si>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</si>
  <si>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</si>
  <si>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</si>
  <si>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</si>
  <si>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</si>
  <si>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</si>
  <si>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</si>
  <si>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</si>
  <si>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</si>
  <si>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</si>
  <si>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</si>
  <si>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</si>
  <si>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</si>
  <si>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</si>
  <si>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</si>
  <si>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</si>
  <si>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</si>
  <si>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</si>
  <si>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</si>
  <si>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</si>
  <si>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</si>
  <si>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</si>
  <si>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</si>
  <si>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</si>
  <si>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</si>
  <si>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</si>
  <si>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</si>
  <si>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</si>
  <si>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</si>
  <si>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</si>
  <si>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</si>
  <si>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</si>
  <si>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</si>
  <si>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</si>
  <si>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</si>
  <si>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</si>
  <si>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</si>
  <si>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</si>
  <si>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</si>
  <si>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</si>
  <si>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</si>
  <si>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</si>
  <si>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</si>
  <si>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</si>
  <si>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</si>
  <si>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</si>
  <si>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</si>
  <si>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</si>
  <si>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</si>
  <si>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</si>
  <si>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</si>
  <si>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</si>
  <si>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</si>
  <si>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</si>
  <si>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</si>
  <si>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</si>
  <si>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</si>
  <si>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</si>
  <si>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</si>
  <si>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</si>
  <si>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</si>
  <si>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</si>
  <si>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</si>
  <si>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</si>
  <si>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</si>
  <si>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</si>
  <si>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</si>
  <si>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</si>
  <si>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</si>
  <si>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</si>
  <si>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</si>
  <si>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</si>
  <si>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</si>
  <si>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</si>
  <si>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</si>
  <si>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</si>
  <si>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</si>
  <si>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</si>
  <si>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</si>
  <si>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</si>
  <si>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</si>
  <si>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</si>
  <si>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</si>
  <si>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</si>
  <si>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</si>
  <si>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</si>
  <si>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</si>
  <si>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</si>
  <si>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</si>
  <si>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</si>
  <si>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</si>
  <si>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</si>
  <si>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</si>
  <si>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</si>
  <si>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</si>
  <si>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</si>
  <si>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</si>
  <si>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</si>
  <si>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</si>
  <si>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</si>
  <si>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</si>
  <si>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</si>
  <si>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</si>
  <si>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</si>
  <si>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</si>
  <si>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</si>
  <si>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</si>
  <si>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</si>
  <si>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</si>
  <si>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</si>
  <si>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</si>
  <si>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</si>
  <si>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</si>
  <si>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</si>
  <si>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</si>
  <si>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</si>
  <si>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</si>
  <si>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</si>
  <si>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</si>
  <si>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</si>
  <si>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</si>
  <si>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</si>
  <si>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</si>
  <si>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</si>
  <si>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</si>
  <si>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</si>
  <si>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</si>
  <si>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</si>
  <si>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</si>
  <si>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</si>
  <si>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</si>
  <si>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</si>
  <si>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</si>
  <si>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</si>
  <si>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</si>
  <si>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</si>
  <si>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</si>
  <si>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</si>
  <si>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</si>
  <si>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</si>
  <si>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</si>
  <si>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</si>
  <si>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</si>
  <si>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</si>
  <si>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</si>
  <si>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</si>
  <si>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</si>
  <si>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</si>
  <si>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</si>
  <si>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</si>
  <si>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</si>
  <si>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</si>
  <si>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</si>
  <si>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</si>
  <si>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</si>
  <si>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</si>
  <si>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</si>
  <si>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</si>
  <si>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</si>
  <si>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</si>
  <si>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</si>
  <si>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</si>
  <si>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</si>
  <si>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</si>
  <si>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</si>
  <si>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</si>
  <si>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</si>
  <si>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</si>
  <si>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</si>
  <si>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</si>
  <si>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</si>
  <si>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</si>
  <si>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</si>
  <si>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</si>
  <si>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</si>
  <si>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</si>
  <si>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</si>
  <si>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</si>
  <si>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</si>
  <si>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</si>
  <si>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</si>
  <si>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</si>
  <si>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</si>
  <si>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</si>
  <si>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</si>
  <si>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</si>
  <si>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</si>
  <si>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</si>
  <si>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</si>
  <si>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</si>
  <si>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</si>
  <si>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</si>
  <si>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</si>
  <si>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</si>
  <si>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</si>
  <si>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</si>
  <si>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</si>
  <si>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</si>
  <si>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</si>
  <si>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</si>
  <si>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</si>
  <si>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</si>
  <si>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</si>
  <si>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</si>
  <si>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</si>
  <si>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</si>
  <si>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</si>
  <si>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</si>
  <si>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</si>
  <si>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</si>
  <si>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</si>
  <si>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</si>
  <si>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</si>
  <si>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</si>
  <si>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</si>
  <si>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</si>
  <si>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</si>
  <si>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</si>
  <si>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</si>
  <si>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</si>
  <si>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</si>
  <si>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</si>
  <si>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</si>
  <si>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</si>
  <si>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</si>
  <si>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</si>
  <si>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</si>
  <si>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</si>
  <si>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</si>
  <si>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</si>
  <si>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</si>
  <si>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</si>
  <si>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</si>
  <si>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</si>
  <si>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</si>
  <si>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</si>
  <si>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</si>
  <si>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</si>
  <si>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</si>
  <si>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</si>
  <si>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</si>
  <si>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</si>
  <si>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</si>
  <si>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</si>
  <si>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</si>
  <si>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</si>
  <si>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</si>
  <si>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</si>
  <si>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</si>
  <si>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</si>
  <si>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</si>
  <si>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</si>
  <si>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</si>
  <si>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</si>
  <si>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</si>
  <si>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</si>
  <si>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</si>
  <si>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</si>
  <si>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</si>
  <si>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</si>
  <si>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</si>
  <si>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</si>
  <si>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</si>
  <si>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</si>
  <si>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</si>
  <si>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</si>
  <si>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</si>
  <si>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</si>
  <si>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</si>
  <si>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</si>
  <si>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</si>
  <si>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</si>
  <si>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</si>
  <si>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</si>
  <si>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</si>
  <si>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</si>
  <si>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</si>
  <si>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</si>
  <si>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</si>
  <si>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</si>
  <si>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</si>
  <si>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</si>
  <si>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</si>
  <si>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</si>
  <si>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</si>
  <si>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</si>
  <si>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</si>
  <si>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</si>
  <si>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</si>
  <si>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</si>
  <si>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</si>
  <si>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</si>
  <si>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</si>
  <si>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</si>
  <si>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</si>
  <si>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</si>
  <si>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</si>
  <si>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</si>
  <si>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</si>
  <si>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</si>
  <si>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</si>
  <si>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</si>
  <si>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</si>
  <si>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</si>
  <si>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</si>
  <si>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</si>
  <si>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</si>
  <si>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</si>
  <si>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</si>
  <si>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</si>
  <si>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</si>
  <si>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</si>
  <si>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</si>
  <si>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</si>
  <si>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</si>
  <si>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</si>
  <si>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</si>
  <si>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</si>
  <si>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</si>
  <si>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</si>
  <si>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</si>
  <si>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</si>
  <si>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</si>
  <si>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</si>
  <si>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</si>
  <si>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</si>
  <si>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</si>
  <si>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</si>
  <si>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</si>
  <si>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</si>
  <si>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</si>
  <si>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</si>
  <si>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</si>
  <si>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</si>
  <si>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</si>
  <si>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</si>
  <si>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</si>
  <si>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</si>
  <si>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</si>
  <si>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</si>
  <si>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</si>
  <si>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</si>
  <si>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</si>
  <si>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</si>
  <si>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</si>
  <si>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</si>
  <si>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</si>
  <si>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</si>
  <si>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</si>
  <si>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</si>
  <si>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</si>
  <si>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</si>
  <si>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</si>
  <si>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</si>
  <si>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</si>
  <si>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</si>
  <si>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</si>
  <si>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</si>
  <si>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</si>
  <si>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</si>
  <si>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</si>
  <si>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</si>
  <si>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</si>
  <si>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</si>
  <si>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</si>
  <si>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</si>
  <si>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</si>
  <si>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</si>
  <si>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</si>
  <si>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</si>
  <si>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</si>
  <si>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</si>
  <si>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</si>
  <si>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</si>
  <si>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</si>
  <si>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</si>
  <si>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</si>
  <si>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</si>
  <si>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</si>
  <si>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</si>
  <si>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</si>
  <si>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</si>
  <si>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</si>
  <si>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</si>
  <si>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</si>
  <si>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</si>
  <si>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</si>
  <si>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</si>
  <si>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</si>
  <si>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</si>
  <si>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</si>
  <si>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</si>
  <si>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</si>
  <si>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</si>
  <si>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</si>
  <si>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</si>
  <si>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</si>
  <si>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</si>
  <si>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</si>
  <si>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</si>
  <si>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</si>
  <si>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</si>
  <si>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</si>
  <si>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</si>
  <si>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</si>
  <si>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</si>
  <si>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</si>
  <si>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</si>
  <si>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</si>
  <si>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</si>
  <si>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</si>
  <si>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</si>
  <si>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</si>
  <si>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</si>
  <si>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</si>
  <si>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</si>
  <si>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</si>
  <si>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</si>
  <si>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</si>
  <si>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</si>
  <si>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</si>
  <si>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</si>
  <si>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</si>
  <si>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</si>
  <si>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</si>
  <si>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</si>
  <si>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</si>
  <si>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</si>
  <si>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</si>
  <si>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</si>
  <si>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</si>
  <si>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</si>
  <si>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</si>
  <si>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</si>
  <si>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</si>
  <si>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</si>
  <si>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</si>
  <si>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</si>
  <si>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</si>
  <si>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</si>
  <si>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</si>
  <si>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</si>
  <si>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</si>
  <si>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</si>
  <si>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</si>
  <si>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</si>
  <si>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</si>
  <si>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</si>
  <si>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</si>
  <si>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</si>
  <si>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</si>
  <si>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</si>
  <si>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</si>
  <si>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</si>
  <si>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</si>
  <si>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</si>
  <si>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</si>
  <si>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</si>
  <si>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</si>
  <si>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</si>
  <si>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</si>
  <si>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</si>
  <si>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</si>
  <si>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</si>
  <si>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</si>
  <si>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</si>
  <si>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</si>
  <si>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</si>
  <si>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</si>
  <si>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</si>
  <si>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</si>
  <si>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</si>
  <si>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</si>
  <si>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</si>
  <si>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</si>
  <si>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</si>
  <si>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</si>
  <si>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</si>
  <si>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</si>
  <si>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</si>
  <si>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</si>
  <si>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</si>
  <si>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</si>
  <si>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</si>
  <si>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</si>
  <si>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</si>
  <si>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</si>
  <si>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</si>
  <si>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</si>
  <si>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</si>
  <si>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</si>
  <si>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</si>
  <si>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</si>
  <si>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</si>
  <si>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</si>
  <si>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</si>
  <si>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</si>
  <si>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</si>
  <si>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</si>
  <si>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</si>
  <si>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</si>
  <si>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</si>
  <si>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</si>
  <si>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</si>
  <si>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</si>
  <si>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</si>
  <si>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</si>
  <si>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</si>
  <si>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</si>
  <si>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</si>
  <si>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</si>
  <si>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</si>
  <si>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</si>
  <si>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</si>
  <si>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</si>
  <si>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</si>
  <si>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</si>
  <si>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</si>
  <si>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</si>
  <si>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</si>
  <si>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</si>
  <si>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</si>
  <si>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</si>
  <si>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</si>
  <si>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</si>
  <si>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</si>
  <si>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</si>
  <si>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</si>
  <si>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</si>
  <si>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</si>
  <si>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</si>
  <si>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</si>
  <si>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</si>
  <si>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</si>
  <si>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</si>
  <si>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</si>
  <si>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</si>
  <si>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</si>
  <si>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</si>
  <si>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</si>
  <si>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</si>
  <si>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</si>
  <si>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</si>
  <si>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</si>
  <si>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</si>
  <si>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</si>
  <si>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</si>
  <si>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</si>
  <si>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</si>
  <si>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</si>
  <si>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</si>
  <si>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</si>
  <si>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</si>
  <si>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</si>
  <si>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</si>
  <si>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</si>
  <si>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</si>
  <si>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</si>
  <si>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</si>
  <si>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</si>
  <si>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</si>
  <si>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</si>
  <si>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</si>
  <si>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</si>
  <si>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</si>
  <si>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</si>
  <si>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</si>
  <si>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</si>
  <si>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</si>
  <si>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</si>
  <si>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</si>
  <si>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</si>
  <si>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</si>
  <si>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</si>
  <si>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</si>
  <si>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</si>
  <si>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</si>
  <si>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</si>
  <si>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</si>
  <si>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</si>
  <si>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</si>
  <si>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</si>
  <si>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</si>
  <si>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</si>
  <si>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</si>
  <si>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</si>
  <si>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</si>
  <si>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</si>
  <si>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</si>
  <si>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</si>
  <si>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</si>
  <si>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</si>
  <si>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</si>
  <si>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</si>
  <si>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</si>
  <si>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</si>
  <si>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</si>
  <si>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</si>
  <si>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</si>
  <si>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</si>
  <si>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</si>
  <si>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</si>
  <si>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</si>
  <si>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</si>
  <si>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</si>
  <si>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</si>
  <si>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</si>
  <si>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</si>
  <si>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</si>
  <si>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</si>
  <si>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</si>
  <si>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</si>
  <si>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</si>
  <si>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</si>
  <si>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</si>
  <si>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</si>
  <si>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</si>
  <si>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</si>
  <si>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</si>
  <si>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</si>
  <si>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</si>
  <si>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</si>
  <si>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</si>
  <si>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</si>
  <si>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</si>
  <si>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</si>
  <si>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</si>
  <si>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</si>
  <si>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</si>
  <si>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</si>
  <si>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</si>
  <si>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</si>
  <si>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</si>
  <si>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</si>
  <si>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</si>
  <si>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</si>
  <si>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</si>
  <si>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</si>
  <si>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</si>
  <si>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</si>
  <si>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</si>
  <si>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</si>
  <si>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</si>
  <si>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</si>
  <si>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</si>
  <si>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</si>
  <si>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</si>
  <si>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</si>
  <si>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</si>
  <si>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</si>
  <si>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</si>
  <si>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</si>
  <si>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</si>
  <si>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</si>
  <si>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</si>
  <si>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</si>
  <si>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</si>
  <si>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</si>
  <si>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</si>
  <si>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</si>
  <si>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</si>
  <si>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</si>
  <si>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</si>
  <si>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</si>
  <si>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</si>
  <si>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</si>
  <si>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</si>
  <si>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</si>
  <si>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</si>
  <si>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</si>
  <si>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</si>
  <si>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</si>
  <si>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</si>
  <si>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</si>
  <si>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</si>
  <si>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</si>
  <si>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</si>
  <si>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</si>
  <si>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</si>
  <si>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</si>
  <si>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</si>
  <si>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</si>
  <si>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</si>
  <si>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</si>
  <si>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</si>
  <si>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</si>
  <si>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</si>
  <si>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</si>
  <si>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</si>
  <si>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</si>
  <si>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</si>
  <si>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</si>
  <si>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</si>
  <si>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</si>
  <si>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</si>
  <si>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</si>
  <si>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</si>
  <si>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</si>
  <si>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</si>
  <si>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</si>
  <si>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</si>
  <si>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</si>
  <si>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</si>
  <si>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</si>
  <si>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</si>
  <si>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</si>
  <si>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</si>
  <si>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</si>
  <si>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</si>
  <si>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</si>
  <si>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</si>
  <si>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</si>
  <si>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</si>
  <si>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</si>
  <si>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</si>
  <si>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</si>
  <si>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</si>
  <si>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</si>
  <si>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</si>
  <si>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</si>
  <si>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</si>
  <si>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</si>
  <si>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</si>
  <si>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</si>
  <si>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</si>
  <si>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</si>
  <si>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</si>
  <si>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</si>
  <si>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</si>
  <si>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</si>
  <si>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</si>
  <si>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</si>
  <si>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</si>
  <si>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</si>
  <si>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</si>
  <si>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</si>
  <si>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</si>
  <si>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</si>
  <si>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</si>
  <si>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</si>
  <si>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</si>
  <si>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</si>
  <si>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</si>
  <si>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</si>
  <si>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</si>
  <si>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</si>
  <si>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</si>
  <si>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</si>
  <si>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</si>
  <si>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</si>
  <si>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</si>
  <si>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</si>
  <si>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</si>
  <si>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</si>
  <si>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</si>
  <si>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</si>
  <si>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</si>
  <si>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</si>
  <si>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</si>
  <si>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</si>
  <si>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</si>
  <si>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</si>
  <si>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</si>
  <si>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</si>
  <si>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</si>
  <si>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</si>
  <si>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</si>
  <si>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</si>
  <si>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</si>
  <si>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</si>
  <si>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</si>
  <si>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</si>
  <si>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</si>
  <si>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</si>
  <si>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</si>
  <si>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</si>
  <si>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</si>
  <si>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</si>
  <si>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</si>
  <si>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</si>
  <si>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</si>
  <si>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</si>
  <si>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</si>
  <si>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</si>
  <si>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</si>
  <si>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</si>
  <si>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</si>
  <si>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</si>
  <si>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</si>
  <si>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</si>
  <si>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</si>
  <si>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</si>
  <si>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</si>
  <si>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</si>
  <si>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</si>
  <si>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</si>
  <si>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</si>
  <si>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</si>
  <si>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</si>
  <si>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</si>
  <si>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</si>
  <si>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</si>
  <si>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</si>
  <si>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</si>
  <si>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</si>
  <si>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</si>
  <si>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</si>
  <si>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</si>
  <si>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</si>
  <si>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</si>
  <si>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</si>
  <si>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</si>
  <si>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</si>
  <si>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</si>
  <si>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</si>
  <si>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</si>
  <si>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</si>
  <si>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</si>
  <si>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</si>
  <si>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</si>
  <si>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</si>
  <si>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</si>
  <si>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</si>
  <si>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</si>
  <si>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</si>
  <si>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</si>
  <si>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</si>
  <si>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</si>
  <si>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</si>
  <si>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</si>
  <si>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</si>
  <si>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</si>
  <si>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</si>
  <si>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</si>
  <si>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</si>
  <si>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</si>
  <si>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</si>
  <si>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</si>
  <si>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</si>
  <si>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</si>
  <si>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</si>
  <si>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</si>
  <si>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</si>
  <si>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</si>
  <si>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</si>
  <si>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</si>
  <si>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</si>
  <si>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</si>
  <si>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</si>
  <si>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</si>
  <si>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</si>
  <si>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</si>
  <si>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</si>
  <si>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</si>
  <si>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</si>
  <si>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</si>
  <si>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</si>
  <si>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</si>
  <si>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</si>
  <si>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</si>
  <si>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</si>
  <si>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</si>
  <si>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</si>
  <si>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</si>
  <si>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</si>
  <si>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</si>
  <si>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</si>
  <si>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</si>
  <si>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</si>
  <si>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</si>
  <si>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</si>
  <si>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</si>
  <si>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</si>
  <si>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</si>
  <si>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</si>
  <si>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</si>
  <si>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</si>
  <si>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</si>
  <si>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</si>
  <si>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</si>
  <si>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</si>
  <si>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</si>
  <si>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</si>
  <si>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</si>
  <si>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</si>
  <si>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</si>
  <si>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</si>
  <si>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</si>
  <si>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</si>
  <si>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</si>
  <si>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</si>
  <si>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</si>
  <si>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</si>
  <si>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</si>
  <si>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</si>
  <si>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</si>
  <si>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</si>
  <si>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</si>
  <si>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</si>
  <si>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</si>
  <si>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</si>
  <si>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</si>
  <si>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</si>
  <si>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</si>
  <si>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</si>
  <si>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</si>
  <si>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</si>
  <si>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</si>
  <si>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</si>
  <si>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</si>
  <si>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</si>
  <si>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</si>
  <si>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</si>
  <si>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</si>
  <si>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</si>
  <si>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</si>
  <si>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</si>
  <si>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</si>
  <si>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</si>
  <si>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</si>
  <si>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</si>
  <si>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</si>
  <si>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</si>
  <si>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</si>
  <si>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</si>
  <si>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</si>
  <si>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</si>
  <si>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</si>
  <si>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</si>
  <si>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</si>
  <si>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</si>
  <si>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</si>
  <si>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</si>
  <si>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</si>
  <si>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</si>
  <si>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</si>
  <si>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</si>
  <si>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</si>
  <si>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</si>
  <si>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</si>
  <si>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</si>
  <si>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</si>
  <si>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</si>
  <si>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</si>
  <si>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</si>
  <si>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</si>
  <si>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</si>
  <si>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</si>
  <si>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</si>
  <si>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</si>
  <si>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</si>
  <si>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</si>
  <si>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</si>
  <si>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</si>
  <si>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</si>
  <si>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</si>
  <si>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</si>
  <si>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</si>
  <si>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</si>
  <si>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</si>
  <si>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</si>
  <si>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</si>
  <si>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</si>
  <si>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</si>
  <si>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</si>
  <si>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</si>
  <si>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</si>
  <si>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</si>
  <si>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</si>
  <si>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</si>
  <si>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</si>
  <si>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</si>
  <si>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</si>
  <si>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</si>
  <si>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</si>
  <si>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</si>
  <si>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</si>
  <si>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</si>
  <si>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</si>
  <si>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</si>
  <si>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</si>
  <si>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</si>
  <si>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</si>
  <si>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</si>
  <si>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</si>
  <si>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</si>
  <si>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</si>
  <si>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</si>
  <si>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</si>
  <si>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</si>
  <si>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</si>
  <si>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</si>
  <si>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</si>
  <si>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</si>
  <si>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</si>
  <si>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</si>
  <si>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</si>
  <si>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</si>
  <si>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</si>
  <si>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</si>
  <si>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</si>
  <si>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</si>
  <si>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</si>
  <si>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</si>
  <si>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</si>
  <si>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</si>
  <si>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</si>
  <si>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</si>
  <si>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</si>
  <si>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</si>
  <si>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</si>
  <si>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</si>
  <si>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</si>
  <si>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</si>
  <si>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</si>
  <si>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</si>
  <si>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</si>
  <si>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</si>
  <si>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</si>
  <si>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</si>
  <si>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</si>
  <si>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</si>
  <si>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</si>
  <si>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</si>
  <si>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</si>
  <si>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</si>
  <si>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</si>
  <si>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</si>
  <si>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</si>
  <si>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</si>
  <si>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</si>
  <si>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</si>
  <si>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</si>
  <si>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</si>
  <si>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</si>
  <si>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</si>
  <si>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</si>
  <si>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</si>
  <si>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</si>
  <si>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</si>
  <si>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</si>
  <si>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</si>
  <si>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</si>
  <si>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</si>
  <si>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</si>
  <si>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</si>
  <si>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</si>
  <si>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</si>
  <si>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</si>
  <si>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</si>
  <si>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</si>
  <si>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</si>
  <si>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</si>
  <si>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</si>
  <si>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</si>
  <si>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</si>
  <si>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</si>
  <si>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</si>
  <si>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</si>
  <si>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</si>
  <si>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</si>
  <si>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</si>
  <si>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</si>
  <si>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</si>
  <si>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</si>
  <si>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</si>
  <si>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</si>
  <si>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</si>
  <si>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</si>
  <si>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</si>
  <si>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</si>
  <si>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</si>
  <si>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</si>
  <si>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</si>
  <si>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</si>
  <si>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</si>
  <si>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</si>
  <si>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</si>
  <si>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</si>
  <si>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</si>
  <si>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</si>
  <si>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</si>
  <si>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</si>
  <si>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</si>
  <si>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</si>
  <si>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</si>
  <si>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</si>
  <si>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</si>
  <si>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</si>
  <si>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</si>
  <si>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</si>
  <si>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</si>
  <si>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</si>
  <si>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</si>
  <si>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</si>
  <si>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</si>
  <si>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</si>
  <si>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</si>
  <si>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</si>
  <si>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</si>
  <si>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</si>
  <si>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</si>
  <si>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</si>
  <si>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</si>
  <si>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</si>
  <si>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</si>
  <si>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</si>
  <si>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</si>
  <si>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</si>
  <si>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</si>
  <si>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</si>
  <si>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</si>
  <si>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</si>
  <si>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</si>
  <si>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</si>
  <si>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</si>
  <si>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</si>
  <si>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</si>
  <si>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</si>
  <si>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</si>
  <si>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</si>
  <si>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</si>
  <si>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</si>
  <si>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</si>
  <si>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</si>
  <si>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</si>
  <si>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</si>
  <si>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</si>
  <si>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</si>
  <si>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</si>
  <si>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</si>
  <si>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</si>
  <si>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</si>
  <si>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</si>
  <si>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</si>
  <si>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</si>
  <si>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</si>
  <si>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</si>
  <si>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</si>
  <si>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</si>
  <si>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</si>
  <si>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</si>
  <si>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</si>
  <si>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</si>
  <si>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</si>
  <si>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</si>
  <si>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</si>
  <si>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</si>
  <si>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</si>
  <si>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</si>
  <si>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</si>
  <si>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</si>
  <si>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</si>
  <si>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</si>
  <si>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</si>
  <si>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</si>
  <si>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</si>
  <si>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</si>
  <si>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</si>
  <si>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</si>
  <si>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</si>
  <si>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</si>
  <si>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</si>
  <si>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</si>
  <si>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</si>
  <si>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</si>
  <si>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</si>
  <si>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</si>
  <si>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</si>
  <si>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</si>
  <si>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</si>
  <si>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</si>
  <si>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</si>
  <si>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</si>
  <si>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</si>
  <si>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</si>
  <si>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</si>
  <si>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</si>
  <si>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</si>
  <si>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</si>
  <si>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</si>
  <si>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</si>
  <si>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</si>
  <si>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</si>
  <si>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</si>
  <si>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</si>
  <si>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</si>
  <si>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</si>
  <si>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</si>
  <si>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</si>
  <si>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</si>
  <si>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</si>
  <si>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</si>
  <si>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</si>
  <si>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</si>
  <si>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</si>
  <si>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</si>
  <si>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</si>
  <si>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</si>
  <si>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</si>
  <si>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</si>
  <si>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</si>
  <si>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</si>
  <si>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</si>
  <si>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</si>
  <si>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</si>
  <si>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</si>
  <si>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</si>
  <si>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</si>
  <si>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</si>
  <si>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</si>
  <si>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</si>
  <si>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</si>
  <si>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</si>
  <si>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</si>
  <si>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</si>
  <si>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</si>
  <si>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</si>
  <si>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</si>
  <si>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</si>
  <si>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</si>
  <si>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</si>
  <si>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</si>
  <si>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</si>
  <si>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</si>
  <si>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</si>
  <si>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</si>
  <si>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</si>
  <si>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</si>
  <si>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</si>
  <si>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</si>
  <si>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</si>
  <si>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</si>
  <si>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</si>
  <si>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</si>
  <si>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</si>
  <si>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</si>
  <si>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</si>
  <si>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</si>
  <si>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</si>
  <si>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</si>
  <si>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</si>
  <si>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</si>
  <si>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</si>
  <si>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</si>
  <si>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</si>
  <si>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</si>
  <si>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</si>
  <si>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</si>
  <si>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</si>
  <si>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</si>
  <si>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</si>
  <si>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</si>
  <si>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</si>
  <si>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</si>
  <si>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</si>
  <si>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</si>
  <si>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</si>
  <si>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</si>
  <si>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</si>
  <si>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</si>
  <si>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</si>
  <si>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</si>
  <si>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</si>
  <si>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</si>
  <si>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</si>
  <si>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</si>
  <si>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</si>
  <si>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</si>
  <si>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</si>
  <si>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</si>
  <si>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</si>
  <si>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</si>
  <si>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</si>
  <si>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</si>
  <si>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</si>
  <si>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</si>
  <si>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</si>
  <si>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</si>
  <si>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</si>
  <si>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</si>
  <si>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</si>
  <si>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</si>
  <si>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</si>
  <si>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</si>
  <si>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</si>
  <si>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</si>
  <si>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</si>
  <si>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</si>
  <si>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</si>
  <si>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</si>
  <si>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</si>
  <si>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</si>
  <si>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</si>
  <si>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</si>
  <si>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</si>
  <si>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</si>
  <si>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</si>
  <si>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</si>
  <si>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</si>
  <si>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</si>
  <si>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</si>
  <si>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</si>
  <si>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</si>
  <si>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</si>
  <si>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</si>
  <si>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</si>
  <si>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</si>
  <si>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</si>
  <si>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</si>
  <si>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</si>
  <si>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</si>
  <si>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</si>
  <si>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</si>
  <si>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</si>
  <si>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</si>
  <si>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</si>
  <si>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</si>
  <si>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</si>
  <si>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</si>
  <si>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</si>
  <si>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</si>
  <si>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</si>
  <si>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</si>
  <si>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</si>
  <si>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</si>
  <si>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</si>
  <si>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</si>
  <si>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</si>
  <si>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</si>
  <si>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</si>
  <si>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</si>
  <si>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</si>
  <si>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</si>
  <si>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</si>
  <si>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</si>
  <si>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</si>
  <si>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</si>
  <si>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</si>
  <si>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</si>
  <si>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</si>
  <si>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</si>
  <si>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</si>
  <si>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</si>
  <si>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</si>
  <si>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</si>
  <si>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</si>
  <si>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</si>
  <si>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</si>
  <si>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</si>
  <si>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</si>
  <si>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</si>
  <si>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</si>
  <si>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</si>
  <si>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</si>
  <si>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</si>
  <si>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</si>
  <si>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</si>
  <si>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</si>
  <si>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</si>
  <si>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</si>
  <si>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</si>
  <si>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</si>
  <si>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</si>
  <si>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</si>
  <si>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</si>
  <si>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</si>
  <si>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</si>
  <si>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</si>
  <si>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</si>
  <si>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</si>
  <si>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</si>
  <si>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</si>
  <si>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</si>
  <si>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</si>
  <si>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</si>
  <si>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</si>
  <si>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</si>
  <si>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</si>
  <si>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</si>
  <si>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</si>
  <si>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</si>
  <si>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</si>
  <si>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</si>
  <si>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</si>
  <si>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</si>
  <si>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</si>
  <si>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</si>
  <si>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</si>
  <si>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</si>
  <si>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</si>
  <si>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</si>
  <si>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</si>
  <si>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</si>
  <si>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</si>
  <si>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</si>
  <si>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</si>
  <si>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</si>
  <si>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</si>
  <si>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</si>
  <si>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</si>
  <si>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</si>
  <si>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</si>
  <si>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</si>
  <si>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</si>
  <si>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</si>
  <si>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</si>
  <si>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</si>
  <si>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</si>
  <si>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</si>
  <si>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</si>
  <si>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</si>
  <si>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</si>
  <si>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</si>
  <si>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</si>
  <si>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</si>
  <si>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</si>
  <si>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</si>
  <si>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</si>
  <si>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</si>
  <si>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</si>
  <si>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</si>
  <si>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</si>
  <si>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</si>
  <si>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</si>
  <si>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</si>
  <si>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</si>
  <si>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</si>
  <si>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</si>
  <si>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</si>
  <si>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</si>
  <si>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</si>
  <si>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</si>
  <si>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</si>
  <si>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</si>
  <si>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</si>
  <si>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</si>
  <si>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</si>
  <si>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</si>
  <si>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</si>
  <si>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</si>
  <si>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</si>
  <si>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</si>
  <si>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</si>
  <si>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</si>
  <si>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</si>
  <si>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</si>
  <si>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</si>
  <si>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</si>
  <si>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</si>
  <si>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</si>
  <si>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</si>
  <si>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</si>
  <si>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</si>
  <si>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</si>
  <si>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</si>
  <si>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</si>
  <si>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</si>
  <si>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</si>
  <si>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</si>
  <si>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</si>
  <si>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</si>
  <si>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</si>
  <si>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</si>
  <si>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</si>
  <si>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</si>
  <si>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</si>
  <si>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</si>
  <si>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</si>
  <si>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</si>
  <si>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</si>
  <si>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</si>
  <si>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</si>
  <si>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</si>
  <si>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</si>
  <si>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</si>
  <si>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</si>
  <si>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</si>
  <si>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</si>
  <si>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</si>
  <si>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</si>
  <si>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</si>
  <si>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</si>
  <si>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</si>
  <si>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</si>
  <si>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</si>
  <si>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</si>
  <si>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</si>
  <si>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</si>
  <si>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</si>
  <si>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</si>
  <si>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</si>
  <si>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</si>
  <si>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</si>
  <si>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</si>
  <si>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</si>
  <si>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</si>
  <si>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</si>
  <si>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</si>
  <si>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</si>
  <si>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</si>
  <si>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</si>
  <si>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</si>
  <si>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</si>
  <si>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</si>
  <si>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</si>
  <si>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</si>
  <si>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</si>
  <si>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</si>
  <si>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</si>
  <si>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</si>
  <si>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</si>
  <si>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</si>
  <si>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</si>
  <si>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</si>
  <si>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</si>
  <si>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</si>
  <si>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</si>
  <si>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</si>
  <si>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</si>
  <si>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</si>
  <si>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</si>
  <si>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</si>
  <si>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</si>
  <si>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</si>
  <si>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</si>
  <si>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</si>
  <si>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</si>
  <si>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</si>
  <si>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</si>
  <si>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</si>
  <si>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</si>
  <si>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</si>
  <si>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</si>
  <si>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</si>
  <si>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</si>
  <si>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</si>
  <si>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</si>
  <si>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</si>
  <si>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</si>
  <si>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</si>
  <si>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</si>
  <si>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</si>
  <si>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</si>
  <si>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</si>
  <si>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</si>
  <si>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</si>
  <si>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</si>
  <si>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</si>
  <si>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</si>
  <si>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</si>
  <si>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</si>
  <si>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</si>
  <si>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</si>
  <si>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</si>
  <si>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</si>
  <si>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</si>
  <si>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</si>
  <si>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</si>
  <si>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</si>
  <si>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</si>
  <si>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</si>
  <si>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</si>
  <si>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</si>
  <si>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</si>
  <si>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</si>
  <si>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</si>
  <si>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</si>
  <si>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</si>
  <si>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</si>
  <si>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</si>
  <si>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</si>
  <si>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</si>
  <si>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</si>
  <si>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</si>
  <si>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</si>
  <si>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</si>
  <si>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</si>
  <si>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</si>
  <si>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</si>
  <si>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</si>
  <si>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</si>
  <si>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</si>
  <si>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</si>
  <si>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</si>
  <si>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</si>
  <si>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</si>
  <si>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</si>
  <si>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</si>
  <si>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</si>
  <si>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</si>
  <si>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</si>
  <si>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</si>
  <si>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</si>
  <si>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</si>
  <si>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</si>
  <si>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</si>
  <si>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</si>
  <si>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</si>
  <si>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</si>
  <si>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</si>
  <si>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</si>
  <si>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</si>
  <si>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</si>
  <si>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</si>
  <si>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</si>
  <si>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</si>
  <si>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</si>
  <si>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</si>
  <si>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</si>
  <si>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</si>
  <si>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</si>
  <si>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</si>
  <si>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</si>
  <si>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</si>
  <si>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</si>
  <si>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</si>
  <si>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</si>
  <si>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</si>
  <si>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</si>
  <si>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</si>
  <si>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</si>
  <si>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</si>
  <si>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</si>
  <si>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</si>
  <si>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</si>
  <si>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</si>
  <si>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</si>
  <si>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</si>
  <si>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</si>
  <si>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</si>
  <si>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</si>
  <si>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</si>
  <si>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</si>
  <si>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</si>
  <si>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</si>
  <si>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</si>
  <si>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</si>
  <si>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</si>
  <si>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</si>
  <si>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</si>
  <si>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</si>
  <si>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</si>
  <si>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</si>
  <si>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</si>
  <si>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</si>
  <si>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</si>
  <si>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</si>
  <si>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</si>
  <si>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</si>
  <si>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</si>
  <si>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</si>
  <si>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</si>
  <si>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</si>
  <si>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</si>
  <si>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</si>
  <si>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</si>
  <si>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</si>
  <si>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</si>
  <si>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</si>
  <si>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</si>
  <si>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</si>
  <si>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</si>
  <si>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</si>
  <si>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</si>
  <si>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</si>
  <si>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</si>
  <si>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</si>
  <si>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</si>
  <si>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</si>
  <si>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</si>
  <si>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</si>
  <si>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</si>
  <si>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</si>
  <si>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</si>
  <si>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</si>
  <si>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</si>
  <si>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</si>
  <si>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</si>
  <si>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</si>
  <si>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</si>
  <si>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</si>
  <si>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</si>
  <si>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</si>
  <si>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</si>
  <si>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</si>
  <si>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</si>
  <si>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</si>
  <si>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</si>
  <si>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</si>
  <si>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</si>
  <si>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</si>
  <si>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</si>
  <si>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</si>
  <si>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</si>
  <si>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</si>
  <si>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</si>
  <si>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</si>
  <si>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</si>
  <si>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</si>
  <si>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</si>
  <si>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</si>
  <si>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</si>
  <si>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</si>
  <si>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</si>
  <si>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</si>
  <si>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</si>
  <si>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</si>
  <si>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</si>
  <si>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</si>
  <si>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</si>
  <si>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</si>
  <si>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</si>
  <si>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</si>
  <si>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</si>
  <si>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</si>
  <si>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</si>
  <si>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</si>
  <si>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</si>
  <si>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</si>
  <si>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</si>
  <si>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</si>
  <si>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</si>
  <si>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</si>
  <si>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</si>
  <si>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</si>
  <si>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</si>
  <si>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</si>
  <si>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</si>
  <si>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</si>
  <si>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</si>
  <si>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</si>
  <si>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</si>
  <si>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</si>
  <si>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</si>
  <si>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</si>
  <si>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</si>
  <si>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</si>
  <si>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</si>
  <si>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</si>
  <si>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</si>
  <si>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</si>
  <si>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</si>
  <si>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</si>
  <si>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</si>
  <si>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</si>
  <si>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</si>
  <si>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</si>
  <si>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</si>
  <si>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</si>
  <si>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</si>
  <si>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</si>
  <si>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</si>
  <si>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</si>
  <si>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</si>
  <si>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</si>
  <si>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</si>
  <si>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</si>
  <si>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</si>
  <si>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</si>
  <si>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</si>
  <si>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</si>
  <si>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</si>
  <si>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</si>
  <si>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</si>
  <si>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</si>
  <si>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</si>
  <si>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</si>
  <si>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</si>
  <si>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</si>
  <si>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</si>
  <si>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</si>
  <si>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</si>
  <si>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</si>
  <si>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</si>
  <si>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</si>
  <si>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</si>
  <si>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</si>
  <si>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</si>
  <si>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</si>
  <si>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</si>
  <si>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</si>
  <si>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</si>
  <si>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</si>
  <si>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</si>
  <si>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</si>
  <si>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</si>
  <si>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</si>
  <si>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</si>
  <si>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</si>
  <si>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</si>
  <si>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</si>
  <si>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</si>
  <si>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</si>
  <si>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</si>
  <si>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</si>
  <si>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</si>
  <si>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</si>
  <si>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</si>
  <si>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</si>
  <si>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</si>
  <si>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</si>
  <si>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</si>
  <si>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</si>
  <si>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</si>
  <si>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</si>
  <si>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</si>
  <si>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</si>
  <si>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</si>
  <si>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</si>
  <si>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</si>
  <si>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</si>
  <si>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</si>
  <si>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</si>
  <si>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</si>
  <si>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</si>
  <si>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</si>
  <si>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</si>
  <si>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</si>
  <si>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</si>
  <si>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</si>
  <si>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</si>
  <si>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</si>
  <si>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</si>
  <si>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</si>
  <si>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</si>
  <si>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</si>
  <si>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</si>
  <si>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</si>
  <si>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</si>
  <si>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</si>
  <si>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</si>
  <si>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</si>
  <si>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</si>
  <si>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</si>
  <si>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</si>
  <si>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</si>
  <si>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</si>
  <si>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</si>
  <si>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</si>
  <si>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</si>
  <si>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</si>
  <si>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</si>
  <si>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</si>
  <si>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</si>
  <si>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</si>
  <si>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</si>
  <si>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</si>
  <si>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</si>
  <si>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</si>
  <si>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</si>
  <si>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</si>
  <si>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</si>
  <si>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</si>
  <si>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</si>
  <si>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</si>
  <si>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</si>
  <si>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</si>
  <si>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</si>
  <si>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</si>
  <si>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</si>
  <si>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</si>
  <si>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</si>
  <si>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</si>
  <si>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</si>
  <si>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</si>
  <si>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</si>
  <si>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</si>
  <si>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</si>
  <si>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</si>
  <si>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</si>
  <si>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</si>
  <si>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</si>
  <si>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</si>
  <si>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</si>
  <si>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</si>
  <si>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</si>
  <si>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</si>
  <si>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</si>
  <si>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</si>
  <si>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</si>
  <si>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</si>
  <si>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</si>
  <si>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</si>
  <si>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</si>
  <si>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</si>
  <si>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</si>
  <si>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</si>
  <si>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</si>
  <si>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</si>
  <si>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</si>
  <si>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</si>
  <si>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</si>
  <si>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</si>
  <si>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</si>
  <si>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</si>
  <si>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</si>
  <si>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</si>
  <si>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</si>
  <si>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</si>
  <si>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</si>
  <si>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</si>
  <si>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</si>
  <si>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</si>
  <si>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</si>
  <si>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</si>
  <si>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</si>
  <si>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</si>
  <si>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</si>
  <si>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</si>
  <si>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</si>
  <si>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</si>
  <si>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</si>
  <si>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</si>
  <si>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</si>
  <si>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</si>
  <si>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</si>
  <si>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</si>
  <si>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</si>
  <si>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</si>
  <si>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</si>
  <si>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</si>
  <si>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</si>
  <si>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</si>
  <si>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</si>
  <si>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</si>
  <si>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</si>
  <si>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</si>
  <si>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</si>
  <si>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</si>
  <si>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</si>
  <si>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</si>
  <si>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</si>
  <si>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</si>
  <si>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</si>
  <si>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</si>
  <si>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</si>
  <si>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</si>
  <si>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</si>
  <si>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</si>
  <si>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</si>
  <si>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</si>
  <si>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</si>
  <si>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</si>
  <si>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</si>
  <si>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</si>
  <si>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</si>
  <si>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</si>
  <si>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</si>
  <si>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</si>
  <si>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</si>
  <si>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</si>
  <si>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</si>
  <si>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</si>
  <si>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</si>
  <si>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</si>
  <si>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</si>
  <si>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</si>
  <si>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</si>
  <si>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</si>
  <si>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</si>
  <si>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</si>
  <si>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</si>
  <si>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</si>
  <si>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</si>
  <si>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</si>
  <si>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</si>
  <si>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</si>
  <si>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</si>
  <si>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</si>
  <si>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</si>
  <si>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</si>
  <si>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</si>
  <si>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</si>
  <si>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</si>
  <si>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</si>
  <si>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</si>
  <si>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</si>
  <si>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</si>
  <si>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</si>
  <si>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</si>
  <si>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</si>
  <si>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</si>
  <si>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</si>
  <si>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</si>
  <si>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</si>
  <si>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</si>
  <si>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</si>
  <si>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</si>
  <si>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</si>
  <si>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</si>
  <si>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</si>
  <si>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</si>
  <si>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</si>
  <si>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</si>
  <si>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</si>
  <si>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</si>
  <si>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</si>
  <si>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</si>
  <si>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</si>
  <si>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</si>
  <si>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</si>
  <si>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</si>
  <si>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</si>
  <si>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</si>
  <si>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</si>
  <si>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</si>
  <si>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</si>
  <si>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</si>
  <si>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</si>
  <si>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</si>
  <si>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</si>
  <si>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</si>
  <si>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</si>
  <si>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</si>
  <si>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</si>
  <si>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</si>
  <si>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</si>
  <si>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</si>
  <si>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</si>
  <si>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</si>
  <si>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</si>
  <si>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</si>
  <si>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</si>
  <si>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</si>
  <si>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</si>
  <si>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</si>
  <si>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</si>
  <si>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</si>
  <si>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</si>
  <si>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</si>
  <si>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</si>
  <si>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</si>
  <si>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</si>
  <si>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</si>
  <si>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</si>
  <si>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</si>
  <si>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</si>
  <si>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</si>
  <si>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</si>
  <si>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</si>
  <si>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</si>
  <si>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</si>
  <si>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</si>
  <si>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</si>
  <si>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</si>
  <si>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</si>
  <si>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</si>
  <si>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</si>
  <si>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</si>
  <si>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</si>
  <si>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</si>
  <si>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</si>
  <si>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</si>
  <si>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</si>
  <si>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</si>
  <si>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</si>
  <si>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</si>
  <si>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</si>
  <si>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</si>
  <si>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</si>
  <si>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</si>
  <si>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</si>
  <si>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</si>
  <si>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</si>
  <si>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</si>
  <si>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</si>
  <si>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</si>
  <si>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</si>
  <si>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</si>
  <si>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</si>
  <si>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</si>
  <si>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</si>
  <si>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</si>
  <si>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</si>
  <si>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</si>
  <si>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</si>
  <si>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</si>
  <si>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</si>
  <si>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</si>
  <si>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</si>
  <si>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</si>
  <si>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</si>
  <si>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</si>
  <si>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</si>
  <si>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</si>
  <si>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</si>
  <si>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</si>
  <si>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</si>
  <si>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</si>
  <si>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</si>
  <si>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</si>
  <si>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</si>
  <si>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</si>
  <si>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</si>
  <si>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</si>
  <si>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</si>
  <si>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</si>
  <si>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</si>
  <si>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</si>
  <si>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</si>
  <si>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</si>
  <si>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</si>
  <si>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</si>
  <si>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</si>
  <si>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</si>
  <si>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</si>
  <si>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</si>
  <si>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</si>
  <si>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</si>
  <si>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</si>
  <si>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</si>
  <si>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</si>
  <si>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</si>
  <si>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</si>
  <si>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</si>
  <si>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</si>
  <si>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</si>
  <si>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</si>
  <si>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</si>
  <si>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</si>
  <si>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</si>
  <si>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</si>
  <si>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</si>
  <si>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</si>
  <si>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</si>
  <si>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</si>
  <si>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</si>
  <si>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</si>
  <si>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</si>
  <si>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</si>
  <si>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</si>
  <si>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</si>
  <si>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</si>
  <si>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</si>
  <si>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</si>
  <si>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</si>
  <si>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</si>
  <si>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</si>
  <si>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</si>
  <si>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</si>
  <si>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</si>
  <si>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</si>
  <si>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</si>
  <si>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</si>
  <si>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</si>
  <si>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</si>
  <si>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</si>
  <si>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</si>
  <si>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</si>
  <si>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</si>
  <si>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</si>
  <si>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</si>
  <si>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</si>
  <si>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</si>
  <si>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</si>
  <si>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</si>
  <si>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</si>
  <si>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</si>
  <si>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</si>
  <si>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</si>
  <si>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</si>
  <si>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</si>
  <si>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</si>
  <si>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</si>
  <si>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</si>
  <si>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</si>
  <si>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</si>
  <si>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</si>
  <si>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</si>
  <si>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</si>
  <si>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</si>
  <si>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</si>
  <si>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</si>
  <si>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</si>
  <si>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</si>
  <si>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</si>
  <si>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</si>
  <si>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</si>
  <si>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</si>
  <si>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</si>
  <si>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</si>
  <si>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</si>
  <si>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</si>
  <si>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</si>
  <si>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</si>
  <si>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</si>
  <si>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</si>
  <si>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</si>
  <si>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</si>
  <si>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</si>
  <si>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</si>
  <si>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</si>
  <si>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</si>
  <si>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</si>
  <si>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</si>
  <si>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</si>
  <si>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</si>
  <si>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</si>
  <si>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</si>
  <si>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</si>
  <si>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</si>
  <si>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</si>
  <si>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</si>
  <si>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</si>
  <si>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</si>
  <si>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</si>
  <si>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</si>
  <si>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</si>
  <si>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</si>
  <si>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</si>
  <si>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</si>
  <si>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</si>
  <si>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</si>
  <si>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</si>
  <si>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</si>
  <si>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</si>
  <si>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</si>
  <si>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</si>
  <si>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</si>
  <si>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</si>
  <si>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</si>
  <si>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</si>
  <si>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</si>
  <si>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</si>
  <si>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</si>
  <si>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</si>
  <si>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</si>
  <si>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</si>
  <si>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</si>
  <si>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</si>
  <si>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</si>
  <si>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</si>
  <si>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</si>
  <si>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</si>
  <si>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</si>
  <si>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</si>
  <si>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</si>
  <si>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</si>
  <si>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</si>
  <si>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</si>
  <si>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</si>
  <si>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</si>
  <si>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</si>
  <si>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</si>
  <si>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</si>
  <si>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</si>
  <si>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</si>
  <si>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</si>
  <si>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</si>
  <si>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</si>
  <si>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</si>
  <si>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</si>
  <si>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</si>
  <si>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</si>
  <si>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</si>
  <si>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</si>
  <si>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</si>
  <si>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</si>
  <si>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</si>
  <si>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</si>
  <si>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</si>
  <si>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</si>
  <si>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</si>
  <si>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</si>
  <si>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</si>
  <si>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</si>
  <si>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</si>
  <si>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</si>
  <si>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</si>
  <si>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</si>
  <si>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</si>
  <si>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</si>
  <si>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</si>
  <si>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</si>
  <si>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</si>
  <si>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</si>
  <si>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</si>
  <si>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</si>
  <si>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</si>
  <si>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</si>
  <si>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</si>
  <si>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</si>
  <si>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</si>
  <si>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</si>
  <si>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</si>
  <si>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</si>
  <si>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</si>
  <si>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</si>
  <si>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</si>
  <si>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</si>
  <si>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</si>
  <si>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</si>
  <si>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</si>
  <si>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</si>
  <si>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</si>
  <si>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</si>
  <si>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</si>
  <si>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</si>
  <si>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</si>
  <si>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</si>
  <si>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</si>
  <si>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</si>
  <si>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</si>
  <si>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</si>
  <si>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</si>
  <si>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</si>
  <si>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</si>
  <si>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</si>
  <si>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</si>
  <si>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</si>
  <si>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</si>
  <si>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</si>
  <si>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</si>
  <si>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</si>
  <si>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</si>
  <si>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</si>
  <si>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</si>
  <si>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</si>
  <si>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</si>
  <si>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</si>
  <si>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</si>
  <si>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</si>
  <si>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</si>
  <si>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</si>
  <si>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</si>
  <si>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</si>
  <si>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</si>
  <si>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</si>
  <si>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</si>
  <si>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</si>
  <si>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</si>
  <si>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</si>
  <si>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</si>
  <si>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</si>
  <si>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</si>
  <si>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</si>
  <si>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</si>
  <si>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</si>
  <si>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</si>
  <si>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</si>
  <si>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</si>
  <si>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</si>
  <si>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</si>
  <si>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</si>
  <si>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</si>
  <si>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</si>
  <si>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</si>
  <si>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</si>
  <si>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</si>
  <si>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</si>
  <si>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</si>
  <si>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</si>
  <si>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</si>
  <si>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</si>
  <si>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</si>
  <si>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</si>
  <si>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</si>
  <si>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</si>
  <si>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</si>
  <si>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</si>
  <si>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</si>
  <si>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</si>
  <si>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</si>
  <si>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</si>
  <si>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</si>
  <si>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</si>
  <si>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</si>
  <si>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</si>
  <si>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</si>
  <si>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</si>
  <si>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</si>
  <si>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</si>
  <si>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</si>
  <si>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</si>
  <si>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</si>
  <si>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</si>
  <si>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</si>
  <si>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</si>
  <si>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</si>
  <si>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</si>
  <si>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</si>
  <si>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</si>
  <si>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</si>
  <si>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</si>
  <si>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</si>
  <si>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</si>
  <si>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</si>
  <si>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</si>
  <si>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</si>
  <si>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</si>
  <si>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</si>
  <si>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</si>
  <si>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</si>
  <si>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</si>
  <si>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</si>
  <si>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</si>
  <si>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</si>
  <si>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</si>
  <si>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</si>
  <si>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</si>
  <si>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</si>
  <si>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</si>
  <si>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</si>
  <si>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</si>
  <si>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</si>
  <si>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</si>
  <si>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</si>
  <si>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</si>
  <si>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</si>
  <si>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</si>
  <si>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</si>
  <si>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</si>
  <si>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</si>
  <si>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</si>
  <si>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</si>
  <si>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</si>
  <si>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</si>
  <si>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</si>
  <si>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</si>
  <si>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</si>
  <si>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</si>
  <si>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</si>
  <si>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</si>
  <si>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</si>
  <si>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</si>
  <si>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</si>
  <si>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</si>
  <si>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</si>
  <si>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</si>
  <si>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</si>
  <si>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</si>
  <si>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</si>
  <si>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</si>
  <si>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</si>
  <si>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</si>
  <si>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</si>
  <si>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</si>
  <si>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</si>
  <si>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</si>
  <si>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</si>
  <si>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</si>
  <si>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</si>
  <si>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</si>
  <si>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</si>
  <si>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</si>
  <si>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</si>
  <si>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</si>
  <si>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</si>
  <si>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</si>
  <si>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</si>
  <si>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</si>
  <si>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</si>
  <si>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</si>
  <si>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</si>
  <si>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</si>
  <si>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</si>
  <si>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</si>
  <si>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</si>
  <si>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</si>
  <si>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</si>
  <si>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</si>
  <si>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</si>
  <si>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</si>
  <si>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</si>
  <si>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</si>
  <si>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</si>
  <si>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</si>
  <si>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</si>
  <si>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</si>
  <si>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</si>
  <si>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</si>
  <si>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</si>
  <si>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</si>
  <si>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</si>
  <si>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</si>
  <si>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</si>
  <si>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</si>
  <si>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</si>
  <si>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</si>
  <si>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</si>
  <si>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</si>
  <si>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</si>
  <si>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</si>
  <si>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</si>
  <si>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</si>
  <si>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</si>
  <si>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</si>
  <si>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</si>
  <si>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</si>
  <si>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</si>
  <si>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</si>
  <si>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</si>
  <si>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</si>
  <si>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</si>
  <si>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</si>
  <si>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</si>
  <si>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</si>
  <si>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</si>
  <si>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</si>
  <si>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</si>
  <si>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</si>
  <si>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</si>
  <si>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</si>
  <si>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</si>
  <si>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</si>
  <si>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</si>
  <si>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</si>
  <si>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</si>
  <si>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</si>
  <si>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</si>
  <si>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</si>
  <si>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</si>
  <si>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</si>
  <si>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</si>
  <si>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</si>
  <si>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</si>
  <si>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</si>
  <si>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</si>
  <si>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</si>
  <si>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</si>
  <si>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</si>
  <si>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</si>
  <si>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</si>
  <si>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</si>
  <si>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</si>
  <si>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</si>
  <si>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</si>
  <si>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</si>
  <si>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</si>
  <si>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</si>
  <si>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</si>
  <si>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</si>
  <si>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</si>
  <si>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</si>
  <si>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</si>
  <si>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</si>
  <si>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</si>
  <si>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</si>
  <si>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</si>
  <si>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</si>
  <si>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</si>
  <si>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</si>
  <si>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</si>
  <si>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</si>
  <si>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</si>
  <si>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</si>
  <si>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</si>
  <si>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</si>
  <si>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</si>
  <si>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</si>
  <si>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</si>
  <si>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</si>
  <si>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</si>
  <si>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</si>
  <si>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</si>
  <si>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</si>
  <si>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</si>
  <si>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</si>
  <si>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</si>
  <si>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</si>
  <si>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</si>
  <si>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</si>
  <si>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</si>
  <si>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</si>
  <si>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</si>
  <si>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</si>
  <si>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</si>
  <si>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</si>
  <si>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</si>
  <si>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</si>
  <si>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</si>
  <si>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</si>
  <si>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</si>
  <si>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</si>
  <si>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</si>
  <si>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</si>
  <si>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</si>
  <si>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</si>
  <si>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</si>
  <si>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</si>
  <si>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</si>
  <si>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</si>
  <si>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</si>
  <si>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</si>
  <si>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</si>
  <si>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</si>
  <si>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</si>
  <si>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</si>
  <si>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</si>
  <si>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</si>
  <si>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</si>
  <si>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</si>
  <si>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</si>
  <si>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</si>
  <si>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</si>
  <si>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</si>
  <si>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</si>
  <si>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</si>
  <si>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</si>
  <si>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</si>
  <si>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</si>
  <si>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</si>
  <si>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</si>
  <si>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</si>
  <si>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</si>
  <si>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</si>
  <si>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</si>
  <si>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</si>
  <si>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</si>
  <si>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</si>
  <si>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</si>
  <si>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</si>
  <si>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</si>
  <si>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</si>
  <si>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</si>
  <si>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</si>
  <si>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</si>
  <si>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</si>
  <si>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</si>
  <si>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</si>
  <si>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</si>
  <si>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</si>
  <si>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</si>
  <si>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</si>
  <si>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</si>
  <si>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</si>
  <si>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</si>
  <si>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</si>
  <si>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</si>
  <si>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</si>
  <si>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</si>
  <si>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</si>
  <si>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</si>
  <si>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</si>
  <si>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</si>
  <si>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</si>
  <si>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</si>
  <si>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</si>
  <si>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</si>
  <si>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</si>
  <si>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</si>
  <si>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</si>
  <si>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</si>
  <si>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</si>
  <si>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</si>
  <si>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</si>
  <si>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</si>
  <si>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</si>
  <si>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</si>
  <si>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</si>
  <si>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</si>
  <si>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</si>
  <si>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</si>
  <si>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</si>
  <si>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</si>
  <si>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</si>
  <si>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</si>
  <si>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</si>
  <si>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</si>
  <si>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</si>
  <si>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</si>
  <si>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</si>
  <si>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</si>
  <si>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</si>
  <si>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</si>
  <si>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</si>
  <si>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</si>
  <si>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</si>
  <si>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</si>
  <si>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</si>
  <si>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</si>
  <si>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</si>
  <si>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</si>
  <si>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</si>
  <si>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</si>
  <si>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</si>
  <si>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</si>
  <si>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</si>
  <si>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</si>
  <si>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</si>
  <si>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</si>
  <si>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</si>
  <si>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</si>
  <si>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</si>
  <si>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</si>
  <si>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</si>
  <si>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</si>
  <si>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</si>
  <si>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</si>
  <si>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</si>
  <si>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</si>
  <si>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</si>
  <si>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</si>
  <si>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</si>
  <si>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</si>
  <si>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</si>
  <si>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</si>
  <si>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</si>
  <si>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</si>
  <si>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</si>
  <si>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</si>
  <si>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</si>
  <si>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</si>
  <si>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</si>
  <si>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</si>
  <si>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</si>
  <si>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</si>
  <si>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</si>
  <si>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</si>
  <si>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</si>
  <si>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</si>
  <si>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</si>
  <si>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</si>
  <si>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</si>
  <si>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</si>
  <si>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</si>
  <si>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</si>
  <si>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</si>
  <si>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</si>
  <si>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</si>
  <si>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</si>
  <si>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</si>
  <si>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</si>
  <si>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</si>
  <si>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</si>
  <si>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</si>
  <si>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</si>
  <si>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</si>
  <si>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</si>
  <si>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</si>
  <si>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</si>
  <si>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</si>
  <si>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</si>
  <si>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</si>
  <si>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</si>
  <si>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</si>
  <si>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</si>
  <si>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</si>
  <si>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</si>
  <si>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</si>
  <si>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</si>
  <si>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</si>
  <si>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</si>
  <si>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</si>
  <si>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</si>
  <si>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</si>
  <si>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</si>
  <si>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</si>
  <si>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</si>
  <si>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</si>
  <si>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</si>
  <si>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</si>
  <si>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</si>
  <si>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</si>
  <si>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</si>
  <si>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</si>
  <si>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</si>
  <si>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</si>
  <si>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</si>
  <si>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</si>
  <si>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</si>
  <si>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</si>
  <si>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</si>
  <si>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</si>
  <si>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</si>
  <si>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</si>
  <si>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</si>
  <si>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</si>
  <si>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</si>
  <si>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</si>
  <si>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</si>
  <si>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</si>
  <si>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</si>
  <si>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</si>
  <si>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</si>
  <si>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</si>
  <si>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</si>
  <si>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</si>
  <si>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</si>
  <si>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</si>
  <si>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</si>
  <si>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</si>
  <si>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</si>
  <si>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</si>
  <si>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</si>
  <si>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</si>
  <si>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</si>
  <si>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</si>
  <si>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</si>
  <si>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</si>
  <si>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</si>
  <si>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</si>
  <si>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</si>
  <si>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</si>
  <si>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</si>
  <si>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</si>
  <si>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</si>
  <si>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</si>
  <si>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</si>
  <si>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</si>
  <si>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</si>
  <si>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</si>
  <si>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</si>
  <si>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</si>
  <si>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</si>
  <si>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</si>
  <si>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</si>
  <si>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</si>
  <si>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</si>
  <si>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</si>
  <si>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</si>
  <si>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</si>
  <si>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</si>
  <si>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</si>
  <si>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</si>
  <si>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</si>
  <si>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</si>
  <si>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</si>
  <si>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</si>
  <si>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</si>
  <si>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</si>
  <si>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</si>
  <si>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</si>
  <si>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</si>
  <si>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</si>
  <si>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</si>
  <si>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</si>
  <si>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</si>
  <si>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</si>
  <si>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</si>
  <si>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</si>
  <si>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</si>
  <si>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</si>
  <si>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</si>
  <si>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</si>
  <si>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</si>
  <si>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</si>
  <si>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</si>
  <si>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</si>
  <si>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</si>
  <si>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</si>
  <si>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</si>
  <si>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</si>
  <si>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</si>
  <si>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</si>
  <si>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</si>
  <si>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</si>
  <si>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</si>
  <si>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</si>
  <si>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</si>
  <si>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</si>
  <si>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</si>
  <si>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</si>
  <si>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</si>
  <si>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</si>
  <si>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</si>
  <si>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</si>
  <si>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</si>
  <si>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</si>
  <si>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</si>
  <si>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</si>
  <si>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</si>
  <si>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</si>
  <si>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</si>
  <si>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</si>
  <si>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</si>
  <si>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</si>
  <si>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</si>
  <si>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</si>
  <si>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</si>
  <si>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</si>
  <si>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</si>
  <si>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</si>
  <si>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</si>
  <si>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</si>
  <si>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</si>
  <si>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</si>
  <si>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</si>
  <si>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</si>
  <si>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</si>
  <si>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</si>
  <si>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</si>
  <si>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</si>
  <si>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</si>
  <si>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</si>
  <si>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</si>
  <si>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</si>
  <si>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</si>
  <si>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</si>
  <si>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</si>
  <si>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</si>
  <si>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</si>
  <si>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</si>
  <si>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</si>
  <si>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</si>
  <si>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</si>
  <si>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</si>
  <si>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</si>
  <si>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</si>
  <si>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</si>
  <si>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</si>
  <si>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</si>
  <si>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</si>
  <si>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</si>
  <si>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</si>
  <si>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</si>
  <si>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</si>
  <si>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</si>
  <si>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</si>
  <si>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</si>
  <si>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</si>
  <si>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</si>
  <si>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</si>
  <si>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</si>
  <si>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</si>
  <si>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</si>
  <si>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</si>
  <si>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</si>
  <si>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</si>
  <si>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</si>
  <si>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</si>
  <si>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</si>
  <si>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</si>
  <si>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</si>
  <si>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</si>
  <si>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</si>
  <si>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</si>
  <si>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</si>
  <si>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</si>
  <si>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</si>
  <si>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</si>
  <si>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</si>
  <si>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</si>
  <si>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</si>
  <si>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</si>
  <si>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</si>
  <si>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</si>
  <si>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</si>
  <si>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</si>
  <si>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</si>
  <si>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</si>
  <si>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</si>
  <si>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</si>
  <si>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</si>
  <si>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</si>
  <si>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</si>
  <si>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</si>
  <si>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</si>
  <si>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</si>
  <si>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</si>
  <si>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</si>
  <si>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</si>
  <si>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</si>
  <si>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</si>
  <si>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</si>
  <si>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</si>
  <si>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</si>
  <si>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</si>
  <si>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</si>
  <si>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</si>
  <si>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</si>
  <si>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</si>
  <si>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</si>
  <si>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</si>
  <si>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</si>
  <si>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</si>
  <si>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</si>
  <si>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</si>
  <si>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</si>
  <si>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</si>
  <si>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</si>
  <si>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</si>
  <si>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</si>
  <si>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</si>
  <si>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</si>
  <si>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</si>
  <si>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</si>
  <si>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</si>
  <si>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</si>
  <si>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</si>
  <si>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</si>
  <si>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</si>
  <si>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</si>
  <si>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</si>
  <si>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</si>
  <si>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</si>
  <si>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</si>
  <si>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</si>
  <si>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</si>
  <si>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</si>
  <si>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</si>
  <si>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</si>
  <si>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</si>
  <si>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</si>
  <si>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</si>
  <si>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</si>
  <si>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</si>
  <si>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</si>
  <si>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</si>
  <si>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</si>
  <si>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</si>
  <si>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</si>
  <si>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</si>
  <si>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</si>
  <si>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</si>
  <si>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</si>
  <si>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</si>
  <si>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</si>
  <si>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</si>
  <si>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</si>
  <si>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</si>
  <si>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</si>
  <si>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</si>
  <si>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</si>
  <si>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</si>
  <si>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</si>
  <si>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</si>
  <si>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</si>
  <si>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</si>
  <si>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</si>
  <si>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</si>
  <si>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</si>
  <si>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</si>
  <si>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</si>
  <si>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</si>
  <si>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</si>
  <si>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</si>
  <si>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</si>
  <si>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</si>
  <si>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</si>
  <si>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</si>
  <si>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</si>
  <si>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</si>
  <si>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</si>
  <si>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</si>
  <si>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</si>
  <si>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</si>
  <si>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</si>
  <si>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</si>
  <si>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</si>
  <si>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</si>
  <si>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</si>
  <si>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</si>
  <si>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</si>
  <si>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</si>
  <si>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</si>
  <si>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</si>
  <si>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</si>
  <si>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</si>
  <si>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</si>
  <si>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</si>
  <si>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</si>
  <si>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</si>
  <si>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</si>
  <si>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</si>
  <si>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</si>
  <si>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</si>
  <si>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</si>
  <si>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</si>
  <si>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</si>
  <si>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</si>
  <si>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</si>
  <si>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</si>
  <si>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</si>
  <si>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</si>
  <si>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</si>
  <si>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</si>
  <si>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</si>
  <si>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</si>
  <si>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</si>
  <si>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</si>
  <si>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</si>
  <si>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</si>
  <si>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</si>
  <si>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</si>
  <si>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</si>
  <si>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</si>
  <si>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</si>
  <si>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</si>
  <si>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</si>
  <si>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</si>
  <si>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</si>
  <si>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</si>
  <si>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</si>
  <si>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</si>
  <si>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</si>
  <si>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</si>
  <si>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</si>
  <si>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</si>
  <si>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</si>
  <si>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</si>
  <si>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</si>
  <si>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</si>
  <si>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</si>
  <si>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</si>
  <si>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</si>
  <si>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</si>
  <si>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</si>
  <si>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</si>
  <si>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</si>
  <si>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</si>
  <si>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</si>
  <si>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</si>
  <si>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</si>
  <si>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</si>
  <si>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</si>
  <si>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</si>
  <si>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</si>
  <si>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</si>
  <si>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</si>
  <si>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</si>
  <si>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</si>
  <si>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</si>
  <si>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</si>
  <si>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</si>
  <si>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</si>
  <si>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</si>
  <si>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</si>
  <si>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</si>
  <si>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</si>
  <si>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</si>
  <si>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</si>
  <si>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</si>
  <si>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</si>
  <si>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</si>
  <si>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</si>
  <si>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</si>
  <si>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</si>
  <si>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</si>
  <si>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</si>
  <si>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</si>
  <si>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</si>
  <si>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</si>
  <si>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</si>
  <si>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</si>
  <si>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</si>
  <si>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</si>
  <si>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</si>
  <si>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</si>
  <si>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</si>
  <si>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</si>
  <si>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</si>
  <si>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</si>
  <si>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</si>
  <si>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</si>
  <si>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</si>
  <si>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</si>
  <si>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</si>
  <si>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</si>
  <si>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</si>
  <si>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</si>
  <si>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</si>
  <si>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</si>
  <si>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</si>
  <si>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</si>
  <si>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</si>
  <si>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</si>
  <si>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</si>
  <si>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</si>
  <si>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</si>
  <si>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</si>
  <si>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</si>
  <si>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</si>
  <si>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</si>
  <si>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</si>
  <si>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</si>
  <si>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</si>
  <si>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</si>
  <si>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</si>
  <si>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</si>
  <si>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</si>
  <si>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</si>
  <si>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</si>
  <si>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</si>
  <si>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</si>
  <si>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</si>
  <si>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</si>
  <si>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</si>
  <si>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</si>
  <si>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</si>
  <si>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</si>
  <si>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</si>
  <si>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</si>
  <si>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</si>
  <si>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</si>
  <si>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</si>
  <si>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</si>
  <si>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</si>
  <si>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</si>
  <si>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</si>
  <si>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</si>
  <si>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</si>
  <si>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</si>
  <si>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</si>
  <si>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</si>
  <si>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</si>
  <si>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</si>
  <si>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</si>
  <si>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</si>
  <si>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</si>
  <si>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</si>
  <si>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</si>
  <si>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</si>
  <si>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</si>
  <si>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</si>
  <si>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</si>
  <si>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</si>
  <si>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</si>
  <si>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</si>
  <si>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</si>
  <si>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</si>
  <si>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</si>
  <si>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</si>
  <si>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</si>
  <si>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</si>
  <si>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</si>
  <si>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</si>
  <si>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</si>
  <si>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</si>
  <si>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</si>
  <si>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</si>
  <si>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</si>
  <si>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</si>
  <si>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</si>
  <si>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</si>
  <si>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</si>
  <si>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</si>
  <si>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</si>
  <si>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</si>
  <si>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</si>
  <si>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</si>
  <si>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</si>
  <si>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</si>
  <si>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</si>
  <si>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</si>
  <si>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</si>
  <si>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</si>
  <si>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</si>
  <si>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</si>
  <si>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</si>
  <si>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</si>
  <si>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</si>
  <si>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</si>
  <si>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</si>
  <si>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</si>
  <si>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</si>
  <si>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</si>
  <si>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</si>
  <si>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</si>
  <si>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</si>
  <si>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</si>
  <si>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</si>
  <si>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</si>
  <si>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</si>
  <si>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</si>
  <si>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</si>
  <si>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</si>
  <si>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</si>
  <si>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</si>
  <si>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</si>
  <si>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</si>
  <si>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</si>
  <si>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</si>
  <si>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</si>
  <si>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</si>
  <si>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</si>
  <si>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</si>
  <si>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</si>
  <si>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</si>
  <si>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</si>
  <si>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</si>
  <si>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</si>
  <si>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</si>
  <si>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</si>
  <si>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</si>
  <si>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</si>
  <si>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</si>
  <si>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</si>
  <si>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</si>
  <si>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</si>
  <si>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</si>
  <si>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</si>
  <si>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</si>
  <si>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</si>
  <si>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</si>
  <si>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</si>
  <si>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</si>
  <si>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</si>
  <si>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</si>
  <si>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</si>
  <si>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</si>
  <si>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</si>
  <si>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</si>
  <si>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</si>
  <si>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</si>
  <si>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</si>
  <si>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</si>
  <si>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</si>
  <si>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</si>
  <si>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</si>
  <si>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</si>
  <si>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</si>
  <si>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</si>
  <si>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</si>
  <si>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</si>
  <si>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</si>
  <si>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</si>
  <si>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</si>
  <si>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</si>
  <si>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</si>
  <si>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</si>
  <si>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</si>
  <si>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</si>
  <si>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</si>
  <si>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</si>
  <si>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</si>
  <si>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</si>
  <si>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</si>
  <si>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</si>
  <si>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</si>
  <si>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</si>
  <si>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</si>
  <si>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</si>
  <si>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</si>
  <si>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</si>
  <si>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</si>
  <si>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</si>
  <si>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</si>
  <si>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</si>
  <si>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</si>
  <si>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</si>
  <si>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</si>
  <si>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</si>
  <si>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</si>
  <si>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</si>
  <si>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</si>
  <si>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</si>
  <si>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</si>
  <si>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</si>
  <si>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</si>
  <si>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</si>
  <si>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</si>
  <si>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</si>
  <si>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</si>
  <si>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</si>
  <si>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</si>
  <si>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</si>
  <si>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</si>
  <si>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</si>
  <si>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</si>
  <si>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</si>
  <si>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</si>
  <si>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</si>
  <si>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</si>
  <si>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</si>
  <si>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</si>
  <si>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</si>
  <si>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</si>
  <si>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</si>
  <si>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</si>
  <si>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</si>
  <si>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</si>
  <si>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</si>
  <si>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</si>
  <si>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</si>
  <si>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</si>
  <si>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</si>
  <si>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</si>
  <si>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</si>
  <si>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</si>
  <si>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</si>
  <si>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</si>
  <si>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</si>
  <si>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</si>
  <si>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</si>
  <si>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</si>
  <si>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</si>
  <si>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</si>
  <si>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</si>
  <si>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</si>
  <si>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</si>
  <si>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</si>
  <si>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</si>
  <si>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</si>
  <si>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</si>
  <si>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</si>
  <si>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</si>
  <si>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</si>
  <si>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</si>
  <si>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</si>
  <si>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</si>
  <si>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</si>
  <si>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</si>
  <si>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</si>
  <si>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</si>
  <si>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</si>
  <si>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</si>
  <si>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</si>
  <si>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</si>
  <si>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</si>
  <si>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</si>
  <si>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</si>
  <si>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</si>
  <si>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</si>
  <si>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</si>
  <si>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</si>
  <si>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</si>
  <si>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</si>
  <si>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</si>
  <si>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</si>
  <si>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</si>
  <si>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</si>
  <si>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</si>
  <si>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</si>
  <si>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</si>
  <si>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</si>
  <si>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</si>
  <si>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</si>
  <si>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</si>
  <si>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</si>
  <si>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</si>
  <si>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</si>
  <si>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</si>
  <si>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</si>
  <si>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</si>
  <si>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</si>
  <si>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</si>
  <si>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</si>
  <si>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</si>
  <si>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</si>
  <si>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</si>
  <si>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</si>
  <si>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</si>
  <si>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</si>
  <si>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</si>
  <si>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</si>
  <si>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</si>
  <si>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</si>
  <si>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</si>
  <si>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</si>
  <si>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</si>
  <si>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</si>
  <si>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</si>
  <si>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</si>
  <si>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</si>
  <si>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</si>
  <si>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</si>
  <si>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</si>
  <si>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</si>
  <si>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</si>
  <si>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</si>
  <si>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</si>
  <si>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</si>
  <si>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</si>
  <si>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</si>
  <si>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</si>
  <si>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</si>
  <si>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</si>
  <si>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</si>
  <si>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</si>
  <si>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</si>
  <si>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</si>
  <si>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</si>
  <si>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</si>
  <si>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</si>
  <si>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</si>
  <si>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</si>
  <si>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</si>
  <si>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</si>
  <si>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</si>
  <si>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</si>
  <si>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</si>
  <si>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</si>
  <si>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</si>
  <si>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</si>
  <si>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</si>
  <si>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</si>
  <si>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</si>
  <si>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</si>
  <si>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</si>
  <si>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</si>
  <si>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</si>
  <si>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</si>
  <si>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</si>
  <si>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</si>
  <si>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</si>
  <si>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</si>
  <si>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</si>
  <si>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</si>
  <si>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</si>
  <si>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</si>
  <si>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</si>
  <si>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</si>
  <si>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</si>
  <si>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</si>
  <si>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</si>
  <si>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</si>
  <si>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</si>
  <si>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</si>
  <si>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</si>
  <si>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</si>
  <si>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</si>
  <si>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</si>
  <si>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</si>
  <si>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</si>
  <si>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</si>
  <si>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</si>
  <si>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</si>
  <si>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</si>
  <si>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</si>
  <si>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</si>
  <si>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</si>
  <si>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</si>
  <si>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</si>
  <si>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</si>
  <si>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</si>
  <si>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</si>
  <si>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</si>
  <si>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</si>
  <si>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</si>
  <si>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</si>
  <si>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</si>
  <si>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</si>
  <si>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</si>
  <si>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</si>
  <si>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</si>
  <si>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</si>
  <si>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</si>
  <si>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</si>
  <si>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</si>
  <si>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</si>
  <si>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</si>
  <si>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</si>
  <si>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</si>
  <si>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</si>
  <si>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</si>
  <si>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</si>
  <si>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</si>
  <si>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</si>
  <si>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</si>
  <si>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</si>
  <si>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</si>
  <si>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</si>
  <si>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</si>
  <si>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</si>
  <si>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</si>
  <si>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</si>
  <si>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</si>
  <si>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</si>
  <si>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</si>
  <si>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</si>
  <si>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</si>
  <si>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</si>
  <si>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</si>
  <si>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</si>
  <si>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</si>
  <si>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</si>
  <si>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</si>
  <si>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</si>
  <si>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</si>
  <si>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</si>
  <si>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</si>
  <si>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</si>
  <si>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</si>
  <si>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</si>
  <si>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</si>
  <si>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</si>
  <si>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</si>
  <si>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</si>
  <si>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</si>
  <si>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</si>
  <si>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</si>
  <si>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</si>
  <si>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</si>
  <si>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</si>
  <si>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</si>
  <si>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</si>
  <si>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</si>
  <si>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</si>
  <si>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</si>
  <si>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</si>
  <si>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</si>
  <si>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</si>
  <si>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</si>
  <si>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</si>
  <si>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</si>
  <si>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</si>
  <si>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</si>
  <si>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</si>
  <si>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</si>
  <si>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</si>
  <si>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</si>
  <si>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</si>
  <si>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</si>
  <si>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</si>
  <si>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</si>
  <si>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</si>
  <si>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</si>
  <si>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</si>
  <si>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</si>
  <si>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</si>
  <si>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</si>
  <si>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</si>
  <si>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</si>
  <si>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</si>
  <si>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</si>
  <si>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</si>
  <si>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</si>
  <si>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</si>
  <si>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</si>
  <si>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</si>
  <si>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</si>
  <si>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</si>
  <si>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</si>
  <si>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</si>
  <si>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</si>
  <si>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</si>
  <si>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</si>
  <si>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</si>
  <si>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</si>
  <si>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</si>
  <si>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</si>
  <si>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</si>
  <si>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</si>
  <si>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</si>
  <si>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</si>
  <si>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</si>
  <si>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</si>
  <si>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</si>
  <si>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</si>
  <si>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</si>
  <si>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</si>
  <si>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</si>
  <si>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</si>
  <si>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</si>
  <si>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</si>
  <si>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</si>
  <si>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</si>
  <si>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</si>
  <si>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</si>
  <si>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</si>
  <si>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</si>
  <si>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</si>
  <si>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</si>
  <si>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</si>
  <si>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</si>
  <si>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</si>
  <si>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</si>
  <si>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</si>
  <si>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</si>
  <si>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</si>
  <si>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</si>
  <si>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</si>
  <si>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</si>
  <si>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</si>
  <si>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</si>
  <si>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</si>
  <si>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</si>
  <si>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</si>
  <si>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</si>
  <si>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</si>
  <si>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</si>
  <si>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</si>
  <si>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</si>
  <si>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</si>
  <si>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</si>
  <si>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</si>
  <si>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</si>
  <si>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</si>
  <si>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</si>
  <si>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</si>
  <si>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</si>
  <si>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</si>
  <si>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</si>
  <si>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</si>
  <si>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</si>
  <si>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</si>
  <si>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</si>
  <si>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</si>
  <si>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</si>
  <si>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</si>
  <si>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</si>
  <si>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</si>
  <si>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</si>
  <si>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</si>
  <si>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</si>
  <si>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</si>
  <si>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</si>
  <si>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</si>
  <si>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</si>
  <si>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</si>
  <si>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</si>
  <si>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</si>
  <si>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</si>
  <si>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</si>
  <si>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</si>
  <si>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</si>
  <si>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</si>
  <si>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</si>
  <si>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</si>
  <si>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</si>
  <si>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</si>
  <si>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</si>
  <si>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</si>
  <si>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</si>
  <si>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</si>
  <si>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</si>
  <si>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</si>
  <si>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</si>
  <si>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</si>
  <si>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</si>
  <si>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</si>
  <si>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</si>
  <si>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</si>
  <si>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</si>
  <si>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</si>
  <si>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</si>
  <si>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</si>
  <si>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</si>
  <si>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</si>
  <si>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</si>
  <si>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</si>
  <si>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</si>
  <si>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</si>
  <si>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</si>
  <si>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</si>
  <si>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</si>
  <si>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</si>
  <si>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</si>
  <si>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</si>
  <si>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</si>
  <si>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</si>
  <si>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</si>
  <si>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</si>
  <si>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</si>
  <si>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</si>
  <si>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</si>
  <si>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</si>
  <si>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</si>
  <si>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</si>
  <si>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</si>
  <si>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</si>
  <si>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</si>
  <si>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</si>
  <si>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</si>
  <si>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</si>
  <si>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</si>
  <si>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</si>
  <si>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</si>
  <si>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</si>
  <si>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</si>
  <si>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</si>
  <si>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</si>
  <si>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</si>
  <si>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</si>
  <si>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</si>
  <si>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</si>
  <si>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</si>
  <si>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</si>
  <si>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</si>
  <si>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</si>
  <si>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</si>
  <si>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</si>
  <si>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</si>
  <si>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</si>
  <si>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</si>
  <si>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</si>
  <si>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</si>
  <si>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</si>
  <si>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</si>
  <si>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</si>
  <si>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</si>
  <si>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</si>
  <si>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</si>
  <si>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</si>
  <si>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</si>
  <si>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</si>
  <si>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</si>
  <si>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</si>
  <si>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</si>
  <si>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</si>
  <si>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</si>
  <si>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</si>
  <si>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</si>
  <si>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</si>
  <si>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</si>
  <si>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</si>
  <si>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</si>
  <si>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</si>
  <si>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</si>
  <si>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</si>
  <si>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</si>
  <si>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</si>
  <si>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</si>
  <si>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</si>
  <si>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</si>
  <si>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</si>
  <si>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</si>
  <si>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</si>
  <si>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</si>
  <si>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</si>
  <si>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</si>
  <si>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</si>
  <si>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</si>
  <si>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</si>
  <si>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</si>
  <si>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</si>
  <si>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</si>
  <si>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</si>
  <si>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</si>
  <si>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</si>
  <si>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</si>
  <si>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</si>
  <si>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</si>
  <si>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</si>
  <si>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</si>
  <si>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</si>
  <si>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</si>
  <si>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</si>
  <si>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</si>
  <si>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</si>
  <si>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</si>
  <si>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</si>
  <si>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</si>
  <si>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</si>
  <si>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</si>
  <si>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</si>
  <si>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</si>
  <si>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</si>
  <si>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</si>
  <si>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</si>
  <si>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</si>
  <si>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</si>
  <si>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</si>
  <si>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</si>
  <si>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</si>
  <si>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</si>
  <si>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</si>
  <si>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</si>
  <si>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</si>
  <si>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</si>
  <si>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</si>
  <si>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</si>
  <si>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</si>
  <si>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</si>
  <si>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</si>
  <si>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</si>
  <si>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</si>
  <si>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</si>
  <si>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</si>
  <si>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</si>
  <si>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</si>
  <si>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</si>
  <si>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</si>
  <si>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</si>
  <si>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</si>
  <si>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</si>
  <si>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</si>
  <si>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</si>
  <si>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</si>
  <si>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</si>
  <si>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</si>
  <si>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</si>
  <si>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</si>
  <si>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</si>
  <si>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</si>
  <si>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</si>
  <si>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</si>
  <si>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</si>
  <si>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</si>
  <si>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</si>
  <si>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</si>
  <si>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</si>
  <si>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</si>
  <si>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</si>
  <si>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</si>
  <si>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</si>
  <si>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</si>
  <si>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</si>
  <si>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</si>
  <si>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</si>
  <si>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</si>
  <si>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</si>
  <si>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</si>
  <si>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</si>
  <si>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</si>
  <si>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</si>
  <si>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</si>
  <si>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</si>
  <si>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</si>
  <si>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</si>
  <si>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</si>
  <si>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</si>
  <si>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</si>
  <si>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</si>
  <si>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</si>
  <si>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</si>
  <si>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</si>
  <si>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</si>
  <si>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</si>
  <si>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</si>
  <si>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</si>
  <si>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</si>
  <si>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</si>
  <si>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</si>
  <si>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</si>
  <si>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</si>
  <si>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</si>
  <si>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</si>
  <si>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</si>
  <si>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</si>
  <si>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</si>
  <si>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</si>
  <si>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</si>
  <si>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</si>
  <si>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</si>
  <si>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</si>
  <si>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</si>
  <si>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</si>
  <si>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</si>
  <si>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</si>
  <si>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</si>
  <si>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</si>
  <si>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</si>
  <si>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</si>
  <si>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</si>
  <si>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</si>
  <si>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</si>
  <si>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</si>
  <si>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</si>
  <si>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</si>
  <si>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</si>
  <si>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</si>
  <si>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</si>
  <si>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</si>
  <si>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</si>
  <si>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</si>
  <si>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</si>
  <si>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</si>
  <si>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</si>
  <si>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</si>
  <si>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</si>
  <si>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</si>
  <si>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</si>
  <si>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</si>
  <si>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</si>
  <si>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</si>
  <si>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</si>
  <si>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</si>
  <si>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</si>
  <si>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</si>
  <si>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</si>
  <si>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</si>
  <si>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</si>
  <si>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</si>
  <si>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</si>
  <si>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</si>
  <si>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</si>
  <si>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</si>
  <si>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</si>
  <si>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</si>
  <si>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</si>
  <si>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</si>
  <si>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</si>
  <si>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</si>
  <si>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</si>
  <si>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</si>
  <si>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</si>
  <si>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</si>
  <si>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</si>
  <si>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</si>
  <si>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</si>
  <si>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</si>
  <si>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</si>
  <si>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</si>
  <si>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</si>
  <si>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</si>
  <si>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</si>
  <si>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</si>
  <si>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</si>
  <si>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</si>
  <si>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</si>
  <si>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</si>
  <si>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</si>
  <si>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</si>
  <si>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</si>
  <si>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</si>
  <si>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</si>
  <si>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</si>
  <si>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</si>
  <si>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</si>
  <si>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</si>
  <si>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</si>
  <si>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</si>
  <si>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</si>
  <si>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</si>
  <si>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</si>
  <si>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</si>
  <si>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</si>
  <si>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</si>
  <si>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</si>
  <si>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</si>
  <si>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</si>
  <si>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</si>
  <si>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</si>
  <si>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</si>
  <si>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</si>
  <si>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</si>
  <si>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</si>
  <si>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</si>
  <si>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</si>
  <si>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</si>
  <si>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</si>
  <si>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</si>
  <si>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</si>
  <si>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</si>
  <si>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</si>
  <si>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</si>
  <si>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</si>
  <si>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</si>
  <si>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</si>
  <si>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</si>
  <si>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</si>
  <si>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</si>
  <si>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</si>
  <si>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</si>
  <si>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</si>
  <si>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</si>
  <si>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</si>
  <si>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</si>
  <si>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</si>
  <si>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</si>
  <si>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</si>
  <si>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</si>
  <si>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</si>
  <si>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</si>
  <si>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</si>
  <si>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</si>
  <si>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</si>
  <si>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</si>
  <si>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</si>
  <si>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</si>
  <si>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</si>
  <si>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</si>
  <si>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</si>
  <si>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</si>
  <si>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</si>
  <si>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</si>
  <si>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</si>
  <si>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</si>
  <si>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</si>
  <si>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</si>
  <si>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</si>
  <si>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</si>
  <si>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</si>
  <si>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</si>
  <si>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</si>
  <si>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</si>
  <si>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</si>
  <si>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</si>
  <si>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</si>
  <si>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</si>
  <si>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</si>
  <si>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</si>
  <si>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</si>
  <si>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</si>
  <si>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</si>
  <si>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</si>
  <si>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</si>
  <si>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</si>
  <si>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</si>
  <si>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</si>
  <si>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</si>
  <si>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</si>
  <si>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</si>
  <si>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</si>
  <si>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</si>
  <si>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</si>
  <si>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</si>
  <si>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</si>
  <si>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</si>
  <si>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</si>
  <si>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</si>
  <si>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</si>
  <si>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</si>
  <si>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</si>
  <si>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</si>
  <si>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</si>
  <si>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</si>
  <si>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</si>
  <si>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</si>
  <si>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</si>
  <si>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</si>
  <si>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</si>
  <si>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</si>
  <si>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</si>
  <si>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</si>
  <si>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</si>
  <si>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</si>
  <si>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</si>
  <si>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</si>
  <si>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</si>
  <si>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</si>
  <si>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</si>
  <si>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</si>
  <si>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</si>
  <si>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</si>
  <si>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</si>
  <si>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</si>
  <si>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</si>
  <si>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</si>
  <si>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</si>
  <si>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</si>
  <si>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</si>
  <si>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</si>
  <si>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</si>
  <si>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</si>
  <si>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</si>
  <si>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</si>
  <si>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</si>
  <si>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</si>
  <si>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</si>
  <si>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</si>
  <si>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</si>
  <si>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</si>
  <si>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</si>
  <si>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</si>
  <si>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</si>
  <si>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</si>
  <si>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</si>
  <si>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</si>
  <si>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</si>
  <si>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</si>
  <si>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</si>
  <si>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</si>
  <si>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</si>
  <si>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</si>
  <si>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</si>
  <si>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</si>
  <si>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</si>
  <si>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</si>
  <si>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</si>
  <si>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</si>
  <si>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</si>
  <si>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</si>
  <si>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</si>
  <si>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</si>
  <si>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</si>
  <si>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</si>
  <si>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</si>
  <si>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</si>
  <si>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</si>
  <si>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</si>
  <si>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</si>
  <si>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</si>
  <si>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</si>
  <si>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</si>
  <si>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</si>
  <si>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</si>
  <si>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</si>
  <si>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</si>
  <si>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</si>
  <si>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</si>
  <si>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</si>
  <si>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</si>
  <si>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</si>
  <si>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</si>
  <si>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</si>
  <si>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</si>
  <si>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</si>
  <si>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</si>
  <si>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</si>
  <si>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</si>
  <si>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</si>
  <si>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</si>
  <si>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</si>
  <si>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</si>
  <si>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</si>
  <si>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</si>
  <si>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</si>
  <si>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</si>
  <si>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</si>
  <si>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</si>
  <si>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</si>
  <si>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</si>
  <si>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</si>
  <si>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</si>
  <si>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</si>
  <si>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</si>
  <si>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</si>
  <si>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</si>
  <si>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</si>
  <si>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</si>
  <si>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</si>
  <si>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</si>
  <si>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</si>
  <si>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</si>
  <si>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</si>
  <si>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</si>
  <si>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</si>
  <si>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</si>
  <si>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</si>
  <si>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</si>
  <si>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</si>
  <si>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</si>
  <si>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</si>
  <si>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</si>
  <si>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</si>
  <si>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</si>
  <si>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</si>
  <si>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</si>
  <si>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</si>
  <si>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</si>
  <si>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</si>
  <si>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</si>
  <si>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</si>
  <si>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</si>
  <si>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</si>
  <si>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</si>
  <si>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</si>
  <si>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</si>
  <si>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</si>
  <si>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</si>
  <si>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</si>
  <si>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</si>
  <si>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</si>
  <si>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</si>
  <si>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</si>
  <si>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</si>
  <si>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</si>
  <si>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</si>
  <si>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</si>
  <si>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</si>
  <si>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</si>
  <si>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</si>
  <si>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</si>
  <si>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</si>
  <si>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</si>
  <si>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</si>
  <si>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</si>
  <si>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</si>
  <si>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</si>
  <si>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</si>
  <si>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</si>
  <si>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</si>
  <si>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</si>
  <si>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</si>
  <si>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</si>
  <si>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</si>
  <si>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</si>
  <si>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</si>
  <si>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</si>
  <si>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</si>
  <si>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</si>
  <si>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</si>
  <si>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</si>
  <si>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</si>
  <si>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</si>
  <si>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</si>
  <si>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</si>
  <si>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</si>
  <si>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</si>
  <si>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</si>
  <si>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</si>
  <si>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</si>
  <si>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</si>
  <si>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</si>
  <si>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</si>
  <si>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</si>
  <si>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</si>
  <si>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</si>
  <si>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</si>
  <si>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</si>
  <si>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</si>
  <si>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</si>
  <si>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</si>
  <si>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</si>
  <si>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</si>
  <si>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</si>
  <si>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</si>
  <si>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</si>
  <si>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</si>
  <si>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</si>
  <si>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</si>
  <si>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</si>
  <si>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</si>
  <si>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</si>
  <si>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</si>
  <si>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</si>
  <si>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</si>
  <si>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</si>
  <si>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</si>
  <si>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</si>
  <si>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</si>
  <si>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</si>
  <si>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</si>
  <si>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</si>
  <si>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</si>
  <si>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</si>
  <si>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</si>
  <si>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</si>
  <si>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</si>
  <si>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</si>
  <si>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</si>
  <si>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</si>
  <si>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</si>
  <si>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</si>
  <si>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</si>
  <si>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</si>
  <si>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</si>
  <si>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</si>
  <si>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</si>
  <si>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</si>
  <si>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</si>
  <si>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</si>
  <si>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</si>
  <si>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</si>
  <si>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</si>
  <si>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</si>
  <si>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</si>
  <si>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</si>
  <si>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</si>
  <si>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</si>
  <si>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</si>
  <si>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</si>
  <si>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</si>
  <si>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</si>
  <si>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</si>
  <si>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</si>
  <si>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</si>
  <si>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</si>
  <si>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</si>
  <si>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</si>
  <si>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</si>
  <si>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</si>
  <si>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</si>
  <si>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</si>
  <si>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</si>
  <si>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</si>
  <si>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</si>
  <si>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</si>
  <si>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</si>
  <si>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</si>
  <si>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</si>
  <si>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</si>
  <si>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</si>
  <si>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</si>
  <si>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</si>
  <si>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</si>
  <si>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</si>
  <si>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</si>
  <si>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</si>
  <si>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</si>
  <si>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</si>
  <si>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</si>
  <si>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</si>
  <si>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</si>
  <si>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</si>
  <si>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</si>
  <si>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</si>
  <si>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</si>
  <si>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</si>
  <si>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</si>
  <si>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</si>
  <si>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</si>
  <si>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</si>
  <si>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</si>
  <si>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</si>
  <si>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</si>
  <si>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</si>
  <si>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</si>
  <si>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</si>
  <si>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</si>
  <si>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</si>
  <si>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</si>
  <si>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</si>
  <si>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</si>
  <si>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</si>
  <si>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</si>
  <si>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</si>
  <si>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</si>
  <si>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</si>
  <si>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</si>
  <si>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</si>
  <si>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</si>
  <si>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</si>
  <si>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</si>
  <si>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</si>
  <si>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</si>
  <si>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</si>
  <si>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</si>
  <si>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</si>
  <si>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</si>
  <si>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</si>
  <si>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</si>
  <si>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</si>
  <si>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</si>
  <si>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</si>
  <si>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</si>
  <si>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</si>
  <si>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</si>
  <si>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</si>
  <si>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</si>
  <si>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</si>
  <si>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</si>
  <si>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</si>
  <si>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</si>
  <si>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</si>
  <si>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</si>
  <si>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</si>
  <si>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</si>
  <si>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</si>
  <si>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</si>
  <si>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</si>
  <si>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</si>
  <si>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</si>
  <si>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</si>
  <si>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</si>
  <si>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</si>
  <si>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</si>
  <si>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</si>
  <si>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</si>
  <si>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</si>
  <si>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</si>
  <si>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</si>
  <si>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</si>
  <si>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</si>
  <si>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</si>
  <si>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</si>
  <si>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</si>
  <si>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</si>
  <si>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</si>
  <si>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</si>
  <si>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</si>
  <si>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</si>
  <si>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</si>
  <si>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</si>
  <si>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</si>
  <si>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</si>
  <si>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</si>
  <si>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</si>
  <si>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</si>
  <si>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</si>
  <si>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</si>
  <si>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</si>
  <si>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</si>
  <si>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</si>
  <si>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</si>
  <si>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</si>
  <si>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</si>
  <si>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</si>
  <si>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</si>
  <si>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</si>
  <si>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</si>
  <si>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</si>
  <si>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</si>
  <si>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</si>
  <si>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</si>
  <si>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</si>
  <si>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</si>
  <si>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</si>
  <si>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</si>
  <si>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</si>
  <si>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</si>
  <si>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</si>
  <si>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</si>
  <si>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</si>
  <si>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</si>
  <si>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</si>
  <si>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</si>
  <si>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</si>
  <si>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</si>
  <si>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</si>
  <si>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</si>
  <si>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</si>
  <si>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</si>
  <si>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</si>
  <si>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</si>
  <si>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</si>
  <si>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</si>
  <si>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</si>
  <si>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</si>
  <si>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</si>
  <si>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</si>
  <si>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</si>
  <si>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</si>
  <si>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</si>
  <si>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</si>
  <si>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</si>
  <si>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</si>
  <si>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</si>
  <si>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</si>
  <si>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</si>
  <si>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</si>
  <si>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</si>
  <si>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</si>
  <si>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</si>
  <si>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</si>
  <si>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</si>
  <si>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</si>
  <si>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</si>
  <si>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</si>
  <si>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</si>
  <si>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</si>
  <si>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</si>
  <si>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</si>
  <si>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</si>
  <si>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</si>
  <si>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</si>
  <si>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</si>
  <si>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</si>
  <si>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</si>
  <si>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</si>
  <si>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</si>
  <si>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</si>
  <si>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</si>
  <si>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</si>
  <si>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</si>
  <si>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</si>
  <si>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</si>
  <si>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</si>
  <si>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</si>
  <si>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</si>
  <si>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</si>
  <si>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</si>
  <si>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</si>
  <si>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</si>
  <si>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</si>
  <si>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</si>
  <si>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</si>
  <si>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</si>
  <si>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</si>
  <si>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</si>
  <si>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</si>
  <si>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</si>
  <si>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</si>
  <si>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</si>
  <si>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</si>
  <si>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</si>
  <si>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</si>
  <si>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</si>
  <si>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</si>
  <si>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</si>
  <si>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</si>
  <si>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</si>
  <si>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</si>
  <si>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</si>
  <si>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</si>
  <si>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</si>
  <si>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</si>
  <si>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</si>
  <si>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</si>
  <si>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</si>
  <si>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</si>
  <si>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</si>
  <si>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</si>
  <si>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</si>
  <si>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</si>
  <si>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</si>
  <si>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</si>
  <si>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</si>
  <si>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</si>
  <si>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</si>
  <si>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</si>
  <si>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</si>
  <si>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</si>
  <si>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</si>
  <si>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</si>
  <si>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</si>
  <si>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</si>
  <si>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</si>
  <si>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</si>
  <si>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</si>
  <si>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</si>
  <si>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</si>
  <si>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</si>
  <si>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</si>
  <si>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</si>
  <si>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</si>
  <si>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</si>
  <si>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</si>
  <si>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</si>
  <si>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</si>
  <si>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</si>
  <si>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</si>
  <si>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</si>
  <si>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</si>
  <si>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</si>
  <si>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</si>
  <si>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</si>
  <si>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</si>
  <si>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</si>
  <si>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</si>
  <si>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</si>
  <si>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</si>
  <si>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</si>
  <si>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</si>
  <si>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</si>
  <si>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</si>
  <si>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</si>
  <si>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</si>
  <si>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</si>
  <si>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</si>
  <si>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</si>
  <si>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</si>
  <si>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</si>
  <si>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</si>
  <si>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</si>
  <si>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</si>
  <si>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</si>
  <si>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</si>
  <si>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</si>
  <si>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</si>
  <si>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</si>
  <si>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</si>
  <si>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</si>
  <si>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</si>
  <si>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</si>
  <si>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</si>
  <si>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</si>
  <si>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</si>
  <si>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</si>
  <si>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</si>
  <si>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</si>
  <si>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</si>
  <si>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</si>
  <si>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</si>
  <si>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</si>
  <si>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</si>
  <si>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</si>
  <si>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</si>
  <si>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</si>
  <si>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</si>
  <si>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</si>
  <si>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</si>
  <si>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</si>
  <si>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</si>
  <si>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</si>
  <si>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</si>
  <si>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</si>
  <si>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</si>
  <si>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</si>
  <si>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</si>
  <si>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</si>
  <si>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</si>
  <si>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</si>
  <si>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</si>
  <si>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</si>
  <si>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</si>
  <si>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</si>
  <si>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</si>
  <si>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</si>
  <si>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</si>
  <si>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</si>
  <si>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</si>
  <si>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</si>
  <si>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</si>
  <si>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</si>
  <si>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</si>
  <si>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</si>
  <si>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</si>
  <si>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</si>
  <si>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</si>
  <si>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</si>
  <si>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</si>
  <si>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</si>
  <si>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</si>
  <si>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</si>
  <si>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</si>
  <si>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</si>
  <si>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</si>
  <si>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</si>
  <si>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</si>
  <si>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</si>
  <si>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</si>
  <si>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</si>
  <si>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</si>
  <si>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</si>
  <si>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</si>
  <si>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</si>
  <si>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</si>
  <si>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</si>
  <si>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</si>
  <si>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</si>
  <si>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</si>
  <si>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</si>
  <si>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</si>
  <si>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</si>
  <si>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</si>
  <si>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</si>
  <si>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</si>
  <si>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</si>
  <si>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</si>
  <si>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</si>
  <si>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</si>
  <si>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</si>
  <si>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</si>
  <si>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</si>
  <si>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</si>
  <si>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</si>
  <si>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</si>
  <si>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</si>
  <si>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</si>
  <si>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</si>
  <si>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</si>
  <si>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</si>
  <si>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</si>
  <si>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</si>
  <si>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</si>
  <si>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</si>
  <si>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</si>
  <si>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</si>
  <si>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</si>
  <si>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</si>
  <si>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</si>
  <si>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</si>
  <si>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</si>
  <si>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</si>
  <si>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</si>
  <si>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</si>
  <si>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</si>
  <si>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</si>
  <si>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</si>
  <si>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</si>
  <si>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</si>
  <si>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</si>
  <si>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</si>
  <si>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</si>
  <si>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</si>
  <si>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</si>
  <si>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</si>
  <si>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</si>
  <si>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</si>
  <si>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</si>
  <si>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</si>
  <si>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</si>
  <si>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</si>
  <si>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</si>
  <si>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</si>
  <si>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</si>
  <si>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</si>
  <si>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</si>
  <si>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</si>
  <si>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</si>
  <si>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</si>
  <si>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</si>
  <si>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</si>
  <si>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</si>
  <si>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</si>
  <si>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</si>
  <si>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</si>
  <si>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</si>
  <si>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</si>
  <si>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</si>
  <si>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</si>
  <si>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</si>
  <si>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</si>
  <si>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</si>
  <si>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</si>
  <si>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</si>
  <si>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</si>
  <si>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</si>
  <si>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</si>
  <si>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</si>
  <si>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</si>
  <si>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</si>
  <si>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</si>
  <si>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</si>
  <si>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</si>
  <si>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</si>
  <si>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</si>
  <si>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</si>
  <si>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</si>
  <si>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</si>
  <si>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</si>
  <si>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</si>
  <si>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</si>
  <si>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</si>
  <si>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</si>
  <si>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</si>
  <si>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</si>
  <si>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</si>
  <si>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</si>
  <si>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</si>
  <si>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</si>
  <si>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</si>
  <si>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</si>
  <si>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</si>
  <si>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</si>
  <si>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</si>
  <si>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</si>
  <si>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</si>
  <si>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</si>
  <si>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</si>
  <si>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</si>
  <si>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</si>
  <si>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</si>
  <si>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</si>
  <si>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</si>
  <si>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</si>
  <si>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</si>
  <si>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</si>
  <si>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</si>
  <si>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</si>
  <si>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</si>
  <si>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</si>
  <si>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</si>
  <si>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</si>
  <si>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</si>
  <si>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</si>
  <si>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</si>
  <si>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</si>
  <si>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</si>
  <si>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</si>
  <si>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</si>
  <si>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</si>
  <si>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</si>
  <si>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</si>
  <si>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</si>
  <si>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</si>
  <si>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</si>
  <si>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</si>
  <si>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</si>
  <si>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</si>
  <si>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</si>
  <si>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</si>
  <si>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</si>
  <si>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</si>
  <si>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</si>
  <si>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</si>
  <si>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</si>
  <si>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</si>
  <si>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</si>
  <si>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</si>
  <si>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</si>
  <si>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</si>
  <si>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</si>
  <si>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</si>
  <si>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</si>
  <si>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</si>
  <si>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</si>
  <si>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</si>
  <si>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</si>
  <si>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</si>
  <si>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</si>
  <si>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</si>
  <si>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</si>
  <si>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</si>
  <si>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</si>
  <si>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</si>
  <si>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</si>
  <si>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</si>
  <si>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</si>
  <si>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</si>
  <si>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</si>
  <si>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</si>
  <si>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</si>
  <si>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</si>
  <si>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</si>
  <si>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</si>
  <si>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</si>
  <si>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</si>
  <si>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</si>
  <si>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</si>
  <si>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</si>
  <si>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</si>
  <si>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</si>
  <si>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</si>
  <si>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</si>
  <si>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</si>
  <si>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</si>
  <si>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</si>
  <si>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</si>
  <si>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</si>
  <si>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</si>
  <si>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</si>
  <si>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</si>
  <si>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</si>
  <si>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</si>
  <si>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</si>
  <si>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</si>
  <si>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</si>
  <si>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</si>
  <si>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</si>
  <si>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</si>
  <si>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</si>
  <si>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</si>
  <si>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</si>
  <si>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</si>
  <si>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</si>
  <si>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</si>
  <si>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</si>
  <si>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</si>
  <si>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</si>
  <si>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</si>
  <si>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</si>
  <si>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</si>
  <si>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</si>
  <si>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</si>
  <si>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</si>
  <si>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</si>
  <si>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</si>
  <si>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</si>
  <si>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</si>
  <si>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</si>
  <si>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</si>
  <si>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</si>
  <si>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</si>
  <si>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</si>
  <si>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</si>
  <si>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</si>
  <si>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</si>
  <si>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</si>
  <si>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</si>
  <si>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</si>
  <si>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</si>
  <si>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</si>
  <si>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</si>
  <si>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</si>
  <si>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</si>
  <si>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</si>
  <si>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</si>
  <si>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</si>
  <si>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</si>
  <si>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</si>
  <si>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</si>
  <si>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</si>
  <si>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</si>
  <si>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</si>
  <si>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</si>
  <si>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</si>
  <si>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</si>
  <si>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</si>
  <si>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</si>
  <si>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</si>
  <si>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</si>
  <si>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</si>
  <si>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</si>
  <si>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</si>
  <si>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</si>
  <si>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</si>
  <si>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</si>
  <si>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</si>
  <si>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</si>
  <si>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</si>
  <si>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</si>
  <si>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</si>
  <si>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</si>
  <si>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</si>
  <si>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</si>
  <si>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</si>
  <si>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</si>
  <si>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</si>
  <si>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</si>
  <si>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</si>
  <si>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</si>
  <si>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</si>
  <si>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</si>
  <si>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</si>
  <si>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</si>
  <si>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</si>
  <si>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</si>
  <si>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</si>
  <si>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</si>
  <si>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</si>
  <si>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</si>
  <si>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</si>
  <si>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</si>
  <si>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</si>
  <si>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</si>
  <si>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</si>
  <si>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</si>
  <si>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</si>
  <si>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</si>
  <si>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</si>
  <si>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</si>
  <si>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</si>
  <si>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</si>
  <si>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</si>
  <si>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</si>
  <si>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</si>
  <si>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</si>
  <si>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</si>
  <si>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</si>
  <si>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</si>
  <si>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</si>
  <si>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</si>
  <si>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</si>
  <si>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</si>
  <si>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</si>
  <si>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</si>
  <si>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</si>
  <si>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</si>
  <si>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</si>
  <si>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</si>
  <si>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</si>
  <si>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</si>
  <si>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</si>
  <si>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</si>
  <si>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</si>
  <si>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</si>
  <si>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</si>
  <si>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</si>
  <si>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</si>
  <si>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</si>
  <si>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</si>
  <si>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</si>
  <si>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</si>
  <si>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</si>
  <si>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</si>
  <si>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</si>
  <si>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</si>
  <si>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</si>
  <si>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</si>
  <si>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</si>
  <si>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</si>
  <si>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</si>
  <si>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</si>
  <si>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</si>
  <si>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</si>
  <si>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</si>
  <si>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</si>
  <si>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</si>
  <si>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</si>
  <si>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</si>
  <si>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</si>
  <si>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</si>
  <si>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</si>
  <si>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</si>
  <si>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</si>
  <si>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</si>
  <si>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</si>
  <si>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</si>
  <si>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</si>
  <si>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</si>
  <si>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</si>
  <si>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</si>
  <si>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</si>
  <si>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</si>
  <si>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</si>
  <si>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</si>
  <si>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</si>
  <si>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</si>
  <si>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</si>
  <si>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</si>
  <si>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</si>
  <si>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</si>
  <si>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</si>
  <si>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</si>
  <si>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</si>
  <si>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</si>
  <si>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</si>
  <si>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</si>
  <si>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</si>
  <si>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</si>
  <si>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</si>
  <si>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</si>
  <si>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</si>
  <si>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</si>
  <si>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</si>
  <si>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</si>
  <si>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</si>
  <si>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</si>
  <si>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</si>
  <si>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</si>
  <si>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</si>
  <si>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</si>
  <si>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</si>
  <si>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</si>
  <si>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</si>
  <si>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</si>
  <si>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</si>
  <si>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</si>
  <si>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</si>
  <si>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</si>
  <si>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</si>
  <si>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</si>
  <si>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</si>
  <si>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</si>
  <si>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</si>
  <si>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</si>
  <si>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</si>
  <si>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</si>
  <si>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</si>
  <si>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</si>
  <si>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</si>
  <si>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</si>
  <si>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</si>
  <si>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</si>
  <si>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</si>
  <si>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</si>
  <si>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</si>
  <si>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</si>
  <si>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</si>
  <si>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</si>
  <si>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</si>
  <si>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</si>
  <si>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</si>
  <si>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</si>
  <si>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</si>
  <si>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</si>
  <si>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</si>
  <si>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</si>
  <si>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</si>
  <si>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</si>
  <si>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</si>
  <si>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</si>
  <si>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</si>
  <si>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</si>
  <si>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</si>
  <si>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</si>
  <si>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</si>
  <si>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</si>
  <si>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</si>
  <si>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</si>
  <si>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</si>
  <si>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</si>
  <si>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</si>
  <si>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</si>
  <si>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</si>
  <si>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</si>
  <si>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</si>
  <si>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</si>
  <si>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</si>
  <si>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</si>
  <si>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</si>
  <si>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</si>
  <si>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</si>
  <si>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</si>
  <si>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</si>
  <si>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</si>
  <si>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</si>
  <si>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</si>
  <si>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</si>
  <si>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</si>
  <si>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</si>
  <si>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</si>
  <si>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</si>
  <si>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</si>
  <si>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</si>
  <si>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</si>
  <si>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</si>
  <si>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</si>
  <si>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</si>
  <si>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</si>
  <si>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</si>
  <si>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</si>
  <si>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</si>
  <si>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</si>
  <si>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</si>
  <si>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</si>
  <si>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</si>
  <si>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</si>
  <si>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</si>
  <si>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</si>
  <si>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</si>
  <si>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</si>
  <si>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</si>
  <si>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</si>
  <si>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</si>
  <si>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</si>
  <si>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</si>
  <si>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</si>
  <si>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</si>
  <si>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</si>
  <si>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</si>
  <si>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</si>
  <si>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</si>
  <si>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</si>
  <si>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</si>
  <si>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</si>
  <si>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</si>
  <si>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</si>
  <si>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</si>
  <si>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</si>
  <si>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</si>
  <si>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</si>
  <si>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</si>
  <si>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</si>
  <si>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</si>
  <si>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</si>
  <si>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</si>
  <si>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</si>
  <si>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</si>
  <si>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</si>
  <si>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</si>
  <si>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</si>
  <si>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</si>
  <si>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</si>
  <si>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</si>
  <si>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</si>
  <si>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</si>
  <si>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</si>
  <si>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</si>
  <si>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</si>
  <si>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</si>
  <si>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</si>
  <si>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</si>
  <si>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</si>
  <si>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</si>
  <si>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</si>
  <si>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</si>
  <si>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</si>
  <si>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</si>
  <si>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</si>
  <si>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</si>
  <si>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</si>
  <si>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</si>
  <si>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</si>
  <si>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</si>
  <si>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</si>
  <si>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</si>
  <si>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</si>
  <si>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</si>
  <si>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</si>
  <si>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</si>
  <si>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</si>
  <si>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</si>
  <si>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</si>
  <si>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</si>
  <si>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</si>
  <si>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</si>
  <si>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</si>
  <si>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</si>
  <si>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</si>
  <si>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</si>
  <si>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</si>
  <si>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</si>
  <si>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</si>
  <si>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</si>
  <si>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</si>
  <si>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</si>
  <si>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</si>
  <si>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</si>
  <si>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</si>
  <si>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</si>
  <si>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</si>
  <si>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</si>
  <si>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</si>
  <si>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</si>
  <si>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</si>
  <si>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</si>
  <si>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</si>
  <si>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</si>
  <si>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</si>
  <si>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</si>
  <si>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</si>
  <si>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</si>
  <si>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</si>
  <si>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</si>
  <si>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</si>
  <si>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</si>
  <si>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</si>
  <si>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</si>
  <si>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</si>
  <si>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</si>
  <si>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</si>
  <si>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</si>
  <si>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</si>
  <si>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</si>
  <si>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</si>
  <si>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</si>
  <si>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</si>
  <si>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</si>
  <si>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</si>
  <si>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</si>
  <si>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</si>
  <si>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</si>
  <si>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</si>
  <si>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</si>
  <si>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</si>
  <si>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</si>
  <si>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</si>
  <si>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</si>
  <si>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</si>
  <si>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</si>
  <si>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</si>
  <si>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</si>
  <si>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</si>
  <si>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</si>
  <si>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</si>
  <si>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</si>
  <si>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</si>
  <si>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</si>
  <si>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</si>
  <si>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</si>
  <si>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</si>
  <si>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</si>
  <si>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</si>
  <si>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</si>
  <si>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</si>
  <si>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</si>
  <si>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</si>
  <si>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</si>
  <si>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</si>
  <si>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</si>
  <si>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</si>
  <si>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</si>
  <si>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</si>
  <si>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</si>
  <si>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</si>
  <si>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</si>
  <si>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</si>
  <si>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</si>
  <si>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</si>
  <si>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</si>
  <si>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</si>
  <si>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</si>
  <si>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</si>
  <si>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</si>
  <si>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</si>
  <si>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</si>
  <si>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</si>
  <si>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</si>
  <si>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</si>
  <si>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</si>
  <si>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</si>
  <si>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</si>
  <si>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</si>
  <si>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</si>
  <si>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</si>
  <si>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</si>
  <si>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</si>
  <si>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</si>
  <si>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</si>
  <si>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</si>
  <si>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</si>
  <si>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</si>
  <si>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</si>
  <si>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</si>
  <si>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</si>
  <si>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</si>
  <si>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</si>
  <si>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</si>
  <si>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</si>
  <si>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</si>
  <si>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</si>
  <si>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</si>
  <si>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</si>
  <si>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</si>
  <si>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</si>
  <si>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</si>
  <si>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</si>
  <si>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</si>
  <si>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</si>
  <si>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</si>
  <si>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</si>
  <si>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</si>
  <si>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</si>
  <si>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</si>
  <si>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</si>
  <si>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</si>
  <si>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</si>
  <si>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</si>
  <si>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</si>
  <si>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</si>
  <si>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</si>
  <si>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</si>
  <si>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</si>
  <si>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</si>
  <si>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</si>
  <si>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</si>
  <si>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</si>
  <si>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</si>
  <si>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</si>
  <si>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</si>
  <si>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</si>
  <si>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</si>
  <si>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</si>
  <si>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</si>
  <si>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</si>
  <si>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</si>
  <si>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</si>
  <si>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</si>
  <si>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</si>
  <si>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</si>
  <si>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</si>
  <si>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</si>
  <si>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</si>
  <si>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</si>
  <si>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</si>
  <si>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</si>
  <si>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</si>
  <si>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</si>
  <si>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</si>
  <si>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</si>
  <si>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</si>
  <si>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</si>
  <si>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</si>
  <si>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</si>
  <si>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</si>
  <si>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</si>
  <si>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</si>
  <si>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</si>
  <si>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</si>
  <si>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</si>
  <si>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</si>
  <si>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</si>
  <si>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</si>
  <si>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</si>
  <si>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</si>
  <si>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</si>
  <si>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</si>
  <si>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</si>
  <si>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</si>
  <si>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</si>
  <si>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</si>
  <si>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</si>
  <si>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</si>
  <si>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</si>
  <si>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</si>
  <si>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</si>
  <si>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</si>
  <si>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</si>
  <si>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</si>
  <si>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</si>
  <si>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</si>
  <si>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</si>
  <si>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</si>
  <si>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</si>
  <si>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</si>
  <si>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</si>
  <si>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</si>
  <si>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</si>
  <si>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</si>
  <si>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</si>
  <si>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</si>
  <si>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</si>
  <si>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</si>
  <si>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</si>
  <si>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</si>
  <si>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</si>
  <si>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</si>
  <si>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</si>
  <si>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</si>
  <si>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</si>
  <si>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</si>
  <si>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</si>
  <si>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</si>
  <si>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</si>
  <si>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</si>
  <si>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</si>
  <si>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</si>
  <si>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</si>
  <si>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</si>
  <si>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</si>
  <si>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</si>
  <si>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</si>
  <si>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</si>
  <si>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</si>
  <si>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</si>
  <si>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</si>
  <si>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</si>
  <si>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</si>
  <si>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</si>
  <si>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</si>
  <si>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</si>
  <si>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</si>
  <si>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</si>
  <si>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</si>
  <si>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</si>
  <si>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</si>
  <si>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</si>
  <si>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</si>
  <si>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</si>
  <si>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</si>
  <si>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</si>
  <si>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</si>
  <si>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</si>
  <si>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</si>
  <si>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</si>
  <si>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</si>
  <si>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</si>
  <si>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</si>
  <si>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</si>
  <si>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</si>
  <si>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</si>
  <si>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</si>
  <si>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</si>
  <si>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</si>
  <si>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</si>
  <si>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</si>
  <si>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</si>
  <si>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</si>
  <si>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</si>
  <si>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</si>
  <si>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</si>
  <si>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</si>
  <si>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</si>
  <si>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</si>
  <si>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</si>
  <si>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</si>
  <si>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</si>
  <si>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</si>
  <si>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</si>
  <si>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</si>
  <si>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</si>
  <si>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</si>
  <si>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</si>
  <si>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</si>
  <si>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</si>
  <si>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</si>
  <si>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</si>
  <si>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</si>
  <si>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</si>
  <si>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</si>
  <si>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</si>
  <si>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</si>
  <si>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</si>
  <si>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</si>
  <si>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</si>
  <si>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</si>
  <si>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</si>
  <si>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</si>
  <si>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</si>
  <si>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</si>
  <si>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</si>
  <si>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</si>
  <si>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</si>
  <si>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</si>
  <si>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</si>
  <si>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</si>
  <si>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</si>
  <si>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</si>
  <si>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</si>
  <si>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</si>
  <si>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</si>
  <si>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</si>
  <si>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</si>
  <si>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</si>
  <si>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</si>
  <si>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</si>
  <si>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</si>
  <si>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</si>
  <si>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</si>
  <si>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</si>
  <si>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</si>
  <si>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</si>
  <si>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</si>
  <si>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</si>
  <si>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</si>
  <si>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</si>
  <si>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</si>
  <si>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</si>
  <si>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</si>
  <si>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</si>
  <si>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</si>
  <si>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</si>
  <si>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</si>
  <si>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</si>
  <si>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</si>
  <si>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</si>
  <si>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</si>
  <si>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</si>
  <si>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</si>
  <si>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</si>
  <si>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</si>
  <si>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</si>
  <si>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</si>
  <si>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</si>
  <si>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</si>
  <si>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</si>
  <si>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</si>
  <si>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</si>
  <si>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</si>
  <si>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</si>
  <si>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</si>
  <si>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</si>
  <si>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</si>
  <si>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</si>
  <si>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</si>
  <si>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</si>
  <si>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</si>
  <si>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</si>
  <si>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</si>
  <si>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</si>
  <si>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</si>
  <si>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</si>
  <si>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</si>
  <si>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</si>
  <si>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</si>
  <si>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</si>
  <si>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</si>
  <si>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</si>
  <si>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</si>
  <si>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</si>
  <si>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</si>
  <si>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</si>
  <si>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</si>
  <si>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</si>
  <si>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</si>
  <si>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</si>
  <si>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</si>
  <si>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</si>
  <si>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</si>
  <si>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</si>
  <si>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</si>
  <si>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</si>
  <si>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</si>
  <si>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</si>
  <si>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</si>
  <si>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</si>
  <si>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</si>
  <si>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</si>
  <si>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</si>
  <si>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</si>
  <si>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</si>
  <si>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</si>
  <si>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</si>
  <si>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</si>
  <si>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</si>
  <si>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</si>
  <si>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</si>
  <si>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</si>
  <si>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</si>
  <si>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</si>
  <si>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</si>
  <si>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</si>
  <si>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</si>
  <si>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</si>
  <si>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</si>
  <si>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</si>
  <si>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</si>
  <si>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</si>
  <si>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</si>
  <si>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</si>
  <si>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</si>
  <si>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</si>
  <si>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</si>
  <si>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</si>
  <si>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</si>
  <si>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</si>
  <si>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</si>
  <si>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</si>
  <si>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</si>
  <si>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</si>
  <si>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</si>
  <si>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</si>
  <si>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</si>
  <si>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</si>
  <si>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</si>
  <si>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</si>
  <si>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</si>
  <si>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</si>
  <si>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</si>
  <si>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</si>
  <si>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</si>
  <si>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</si>
  <si>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</si>
  <si>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</si>
  <si>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</si>
  <si>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</si>
  <si>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</si>
  <si>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</si>
  <si>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</si>
  <si>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</si>
  <si>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</si>
  <si>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</si>
  <si>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</si>
  <si>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</si>
  <si>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</si>
  <si>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</si>
  <si>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</si>
  <si>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</si>
  <si>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</si>
  <si>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</si>
  <si>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</si>
  <si>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</si>
  <si>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</si>
  <si>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</si>
  <si>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</si>
  <si>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</si>
  <si>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</si>
  <si>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</si>
  <si>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</si>
  <si>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</si>
  <si>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</si>
  <si>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</si>
  <si>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</si>
  <si>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</si>
  <si>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</si>
  <si>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</si>
  <si>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</si>
  <si>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</si>
  <si>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</si>
  <si>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</si>
  <si>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</si>
  <si>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</si>
  <si>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</si>
  <si>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</si>
  <si>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</si>
  <si>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</si>
  <si>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</si>
  <si>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</si>
  <si>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</si>
  <si>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</si>
  <si>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</si>
  <si>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</si>
  <si>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</si>
  <si>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</si>
  <si>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</si>
  <si>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</si>
  <si>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</si>
  <si>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</si>
  <si>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</si>
  <si>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</si>
  <si>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</si>
  <si>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</si>
  <si>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</si>
  <si>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</si>
  <si>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</si>
  <si>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</si>
  <si>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</si>
  <si>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</si>
  <si>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</si>
  <si>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</si>
  <si>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</si>
  <si>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</si>
  <si>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</si>
  <si>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</si>
  <si>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</si>
  <si>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</si>
  <si>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</si>
  <si>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</si>
  <si>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</si>
  <si>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</si>
  <si>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</si>
  <si>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</si>
  <si>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</si>
  <si>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</si>
  <si>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</si>
  <si>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</si>
  <si>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</si>
  <si>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</si>
  <si>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</si>
  <si>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</si>
  <si>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</si>
  <si>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</si>
  <si>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</si>
  <si>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</si>
  <si>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</si>
  <si>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</si>
  <si>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</si>
  <si>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</si>
  <si>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</si>
  <si>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</si>
  <si>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</si>
  <si>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</si>
  <si>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</si>
  <si>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</si>
  <si>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</si>
  <si>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</si>
  <si>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</si>
  <si>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</si>
  <si>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</si>
  <si>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</si>
  <si>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</si>
  <si>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</si>
  <si>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</si>
  <si>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</si>
  <si>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</si>
  <si>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</si>
  <si>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</si>
  <si>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</si>
  <si>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</si>
  <si>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</si>
  <si>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</si>
  <si>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</si>
  <si>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</si>
  <si>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</si>
  <si>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</si>
  <si>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</si>
  <si>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</si>
  <si>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</si>
  <si>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</si>
  <si>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</si>
  <si>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</si>
  <si>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</si>
  <si>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</si>
  <si>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</si>
  <si>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</si>
  <si>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</si>
  <si>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</si>
  <si>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</si>
  <si>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</si>
  <si>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</si>
  <si>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</si>
  <si>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</si>
  <si>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</si>
  <si>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</si>
  <si>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</si>
  <si>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</si>
  <si>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</si>
  <si>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</si>
  <si>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</si>
  <si>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</si>
  <si>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</si>
  <si>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</si>
  <si>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</si>
  <si>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</si>
  <si>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</si>
  <si>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</si>
  <si>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</si>
  <si>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</si>
  <si>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</si>
  <si>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</si>
  <si>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</si>
  <si>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</si>
  <si>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</si>
  <si>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</si>
  <si>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</si>
  <si>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</si>
  <si>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</si>
  <si>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</si>
  <si>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</si>
  <si>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</si>
  <si>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</si>
  <si>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</si>
  <si>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</si>
  <si>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</si>
  <si>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</si>
  <si>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</si>
  <si>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</si>
  <si>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</si>
  <si>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</si>
  <si>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</si>
  <si>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</si>
  <si>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</si>
  <si>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</si>
  <si>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</si>
  <si>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</si>
  <si>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</si>
  <si>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</si>
  <si>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</si>
  <si>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</si>
  <si>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</si>
  <si>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</si>
  <si>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</si>
  <si>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</si>
  <si>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</si>
  <si>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</si>
  <si>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</si>
  <si>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</si>
  <si>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</si>
  <si>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</si>
  <si>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</si>
  <si>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</si>
  <si>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</si>
  <si>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</si>
  <si>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</si>
  <si>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</si>
  <si>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</si>
  <si>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</si>
  <si>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</si>
  <si>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</si>
  <si>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</si>
  <si>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</si>
  <si>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</si>
  <si>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</si>
  <si>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</si>
  <si>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</si>
  <si>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</si>
  <si>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</si>
  <si>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</si>
  <si>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</si>
  <si>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</si>
  <si>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</si>
  <si>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</si>
  <si>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</si>
  <si>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</si>
  <si>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</si>
  <si>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</si>
  <si>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</si>
  <si>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</si>
  <si>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</si>
  <si>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</si>
  <si>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</si>
  <si>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</si>
  <si>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</si>
  <si>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</si>
  <si>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</si>
  <si>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</si>
  <si>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</si>
  <si>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</si>
  <si>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</si>
  <si>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</si>
  <si>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</si>
  <si>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</si>
  <si>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</si>
  <si>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</si>
  <si>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</si>
  <si>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</si>
  <si>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</si>
  <si>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</si>
  <si>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</si>
  <si>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</si>
  <si>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</si>
  <si>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</si>
  <si>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</si>
  <si>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</si>
  <si>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</si>
  <si>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</si>
  <si>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</si>
  <si>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</si>
  <si>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</si>
  <si>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</si>
  <si>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</si>
  <si>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</si>
  <si>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</si>
  <si>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</si>
  <si>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</si>
  <si>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</si>
  <si>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</si>
  <si>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</si>
  <si>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</si>
  <si>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</si>
  <si>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</si>
  <si>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</si>
  <si>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</si>
  <si>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</si>
  <si>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</si>
  <si>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</si>
  <si>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</si>
  <si>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</si>
  <si>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</si>
  <si>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</si>
  <si>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</si>
  <si>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</si>
  <si>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</si>
  <si>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</si>
  <si>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</si>
  <si>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</si>
  <si>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</si>
  <si>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</si>
  <si>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</si>
  <si>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</si>
  <si>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</si>
  <si>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</si>
  <si>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</si>
  <si>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</si>
  <si>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</si>
  <si>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</si>
  <si>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</si>
  <si>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</si>
  <si>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</si>
  <si>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</si>
  <si>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</si>
  <si>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</si>
  <si>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</si>
  <si>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</si>
  <si>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</si>
  <si>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</si>
  <si>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</si>
  <si>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</si>
  <si>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</si>
  <si>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</si>
  <si>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</si>
  <si>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</si>
  <si>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</si>
  <si>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</si>
  <si>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</si>
  <si>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</si>
  <si>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</si>
  <si>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</si>
  <si>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</si>
  <si>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</si>
  <si>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</si>
  <si>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</si>
  <si>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</si>
  <si>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</si>
  <si>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</si>
  <si>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</si>
  <si>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</si>
  <si>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</si>
  <si>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</si>
  <si>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</si>
  <si>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</si>
  <si>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</si>
  <si>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</si>
  <si>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</si>
  <si>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</si>
  <si>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</si>
  <si>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</si>
  <si>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</si>
  <si>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</si>
  <si>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</si>
  <si>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</si>
  <si>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</si>
  <si>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</si>
  <si>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</si>
  <si>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</si>
  <si>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</si>
  <si>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</si>
  <si>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</si>
  <si>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</si>
  <si>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</si>
  <si>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</si>
  <si>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</si>
  <si>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</si>
  <si>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</si>
  <si>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</si>
  <si>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</si>
  <si>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</si>
  <si>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</si>
  <si>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</si>
  <si>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</si>
  <si>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</si>
  <si>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</si>
  <si>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</si>
  <si>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</si>
  <si>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</si>
  <si>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</si>
  <si>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</si>
  <si>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</si>
  <si>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</si>
  <si>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</si>
  <si>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</si>
  <si>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</si>
  <si>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</si>
  <si>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</si>
  <si>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</si>
  <si>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</si>
  <si>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</si>
  <si>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</si>
  <si>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</si>
  <si>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</si>
  <si>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</si>
  <si>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</si>
  <si>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</si>
  <si>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</si>
  <si>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</si>
  <si>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</si>
  <si>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</si>
  <si>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</si>
  <si>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</si>
  <si>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</si>
  <si>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</si>
  <si>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</si>
  <si>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</si>
  <si>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</si>
  <si>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</si>
  <si>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</si>
  <si>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</si>
  <si>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</si>
  <si>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</si>
  <si>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</si>
  <si>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</si>
  <si>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</si>
  <si>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</si>
  <si>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</si>
  <si>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</si>
  <si>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</si>
  <si>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</si>
  <si>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</si>
  <si>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</si>
  <si>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</si>
  <si>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</si>
  <si>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</si>
  <si>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</si>
  <si>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</si>
  <si>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</si>
  <si>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</si>
  <si>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</si>
  <si>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</si>
  <si>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</si>
  <si>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</si>
  <si>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</si>
  <si>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</si>
  <si>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</si>
  <si>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</si>
  <si>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</si>
  <si>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</si>
  <si>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</si>
  <si>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</si>
  <si>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</si>
  <si>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</si>
  <si>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</si>
  <si>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</si>
  <si>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</si>
  <si>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</si>
  <si>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</si>
  <si>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</si>
  <si>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</si>
  <si>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</si>
  <si>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</si>
  <si>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</si>
  <si>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</si>
  <si>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</si>
  <si>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</si>
  <si>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</si>
  <si>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</si>
  <si>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</si>
  <si>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</si>
  <si>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</si>
  <si>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</si>
  <si>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</si>
  <si>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</si>
  <si>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</si>
  <si>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</si>
  <si>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</si>
  <si>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</si>
  <si>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</si>
  <si>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</si>
  <si>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</si>
  <si>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</si>
  <si>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</si>
  <si>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</si>
  <si>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</si>
  <si>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</si>
  <si>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</si>
  <si>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</si>
  <si>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</si>
  <si>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</si>
  <si>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</si>
  <si>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</si>
  <si>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</si>
  <si>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</si>
  <si>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</si>
  <si>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</si>
  <si>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</si>
  <si>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</si>
  <si>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</si>
  <si>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</si>
  <si>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</si>
  <si>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</si>
  <si>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</si>
  <si>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</si>
  <si>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</si>
  <si>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</si>
  <si>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</si>
  <si>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</si>
  <si>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</si>
  <si>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</si>
  <si>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</si>
  <si>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</si>
  <si>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</si>
  <si>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</si>
  <si>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</si>
  <si>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</si>
  <si>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</si>
  <si>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</si>
  <si>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</si>
  <si>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</si>
  <si>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</si>
  <si>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</si>
  <si>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</si>
  <si>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</si>
  <si>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</si>
  <si>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</si>
  <si>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</si>
  <si>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</si>
  <si>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</si>
  <si>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</si>
  <si>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</si>
  <si>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</si>
  <si>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</si>
  <si>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</si>
  <si>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</si>
  <si>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</si>
  <si>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</si>
  <si>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</si>
  <si>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</si>
  <si>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</si>
  <si>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</si>
  <si>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</si>
  <si>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</si>
  <si>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</si>
  <si>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</si>
  <si>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</si>
  <si>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</si>
  <si>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</si>
  <si>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</si>
  <si>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</si>
  <si>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</si>
  <si>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</si>
  <si>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</si>
  <si>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</si>
  <si>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</si>
  <si>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</si>
  <si>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</si>
  <si>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</si>
  <si>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</si>
  <si>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</si>
  <si>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</si>
  <si>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</si>
  <si>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</si>
  <si>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</si>
  <si>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</si>
  <si>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</si>
  <si>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</si>
  <si>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</si>
  <si>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</si>
  <si>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</si>
  <si>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</si>
  <si>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</si>
  <si>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</si>
  <si>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</si>
  <si>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</si>
  <si>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</si>
  <si>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</si>
  <si>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</si>
  <si>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</si>
  <si>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</si>
  <si>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</si>
  <si>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</si>
  <si>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</si>
  <si>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</si>
  <si>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</si>
  <si>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</si>
  <si>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</si>
  <si>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</si>
  <si>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</si>
  <si>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</si>
  <si>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</si>
  <si>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</si>
  <si>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</si>
  <si>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</si>
  <si>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</si>
  <si>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</si>
  <si>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</si>
  <si>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</si>
  <si>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</si>
  <si>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</si>
  <si>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</si>
  <si>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</si>
  <si>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</si>
  <si>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</si>
  <si>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</si>
  <si>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</si>
  <si>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</si>
  <si>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</si>
  <si>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</si>
  <si>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</si>
  <si>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</si>
  <si>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</si>
  <si>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</si>
  <si>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</si>
  <si>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</si>
  <si>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</si>
  <si>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</si>
  <si>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</si>
  <si>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</si>
  <si>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</si>
  <si>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</si>
  <si>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</si>
  <si>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</si>
  <si>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</si>
  <si>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</si>
  <si>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</si>
  <si>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</si>
  <si>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</si>
  <si>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</si>
  <si>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</si>
  <si>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</si>
  <si>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</si>
  <si>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</si>
  <si>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</si>
  <si>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</si>
  <si>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</si>
  <si>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</si>
  <si>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</si>
  <si>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</si>
  <si>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</si>
  <si>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</si>
  <si>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</si>
  <si>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</si>
  <si>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</si>
  <si>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</si>
  <si>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</si>
  <si>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</si>
  <si>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</si>
  <si>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</si>
  <si>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</si>
  <si>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</si>
  <si>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</si>
  <si>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</si>
  <si>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</si>
  <si>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</si>
  <si>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</si>
  <si>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</si>
  <si>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</si>
  <si>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</si>
  <si>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</si>
  <si>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</si>
  <si>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</si>
  <si>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</si>
  <si>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</si>
  <si>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</si>
  <si>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</si>
  <si>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</si>
  <si>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</si>
  <si>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</si>
  <si>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</si>
  <si>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</si>
  <si>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</si>
  <si>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</si>
  <si>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</si>
  <si>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</si>
  <si>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</si>
  <si>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</si>
  <si>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</si>
  <si>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</si>
  <si>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</si>
  <si>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</si>
  <si>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</si>
  <si>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</si>
  <si>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</si>
  <si>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</si>
  <si>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</si>
  <si>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</si>
  <si>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</si>
  <si>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</si>
  <si>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</si>
  <si>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</si>
  <si>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</si>
  <si>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</si>
  <si>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</si>
  <si>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</si>
  <si>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</si>
  <si>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</si>
  <si>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</si>
  <si>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</si>
  <si>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</si>
  <si>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</si>
  <si>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</si>
  <si>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</si>
  <si>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</si>
  <si>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</si>
  <si>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</si>
  <si>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</si>
  <si>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</si>
  <si>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</si>
  <si>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</si>
  <si>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</si>
  <si>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</si>
  <si>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</si>
  <si>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</si>
  <si>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</si>
  <si>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</si>
  <si>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</si>
  <si>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</si>
  <si>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</si>
  <si>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</si>
  <si>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</si>
  <si>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</si>
  <si>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</si>
  <si>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</si>
  <si>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</si>
  <si>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</si>
  <si>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</si>
  <si>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</si>
  <si>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</si>
  <si>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</si>
  <si>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</si>
  <si>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</si>
  <si>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</si>
  <si>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</si>
  <si>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</si>
  <si>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</si>
  <si>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</si>
  <si>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</si>
  <si>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</si>
  <si>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</si>
  <si>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</si>
  <si>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</si>
  <si>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</si>
  <si>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</si>
  <si>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</si>
  <si>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</si>
  <si>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</si>
  <si>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</si>
  <si>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</si>
  <si>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</si>
  <si>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</si>
  <si>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</si>
  <si>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</si>
  <si>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</si>
  <si>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</si>
  <si>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</si>
  <si>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</si>
  <si>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</si>
  <si>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</si>
  <si>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</si>
  <si>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</si>
  <si>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</si>
  <si>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</si>
  <si>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</si>
  <si>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</si>
  <si>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</si>
  <si>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</si>
  <si>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</si>
  <si>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</si>
  <si>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</si>
  <si>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</si>
  <si>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</si>
  <si>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</si>
  <si>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</si>
  <si>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</si>
  <si>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</si>
  <si>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</si>
  <si>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</si>
  <si>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</si>
  <si>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</si>
  <si>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</si>
  <si>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</si>
  <si>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</si>
  <si>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</si>
  <si>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</si>
  <si>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</si>
  <si>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</si>
  <si>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</si>
  <si>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</si>
  <si>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</si>
  <si>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</si>
  <si>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</si>
  <si>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</si>
  <si>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</si>
  <si>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</si>
  <si>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</si>
  <si>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</si>
  <si>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</si>
  <si>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</si>
  <si>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</si>
  <si>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</si>
  <si>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</si>
  <si>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</si>
  <si>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</si>
  <si>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</si>
  <si>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</si>
  <si>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</si>
  <si>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</si>
  <si>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</si>
  <si>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</si>
  <si>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</si>
  <si>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</si>
  <si>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</si>
  <si>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</si>
  <si>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</si>
  <si>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</si>
  <si>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</si>
  <si>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</si>
  <si>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</si>
  <si>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</si>
  <si>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</si>
  <si>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</si>
  <si>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</si>
  <si>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</si>
  <si>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</si>
  <si>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</si>
  <si>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</si>
  <si>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</si>
  <si>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</si>
  <si>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</si>
  <si>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</si>
  <si>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</si>
  <si>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</si>
  <si>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</si>
  <si>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</si>
  <si>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</si>
  <si>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</si>
  <si>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</si>
  <si>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</si>
  <si>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</si>
  <si>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</si>
  <si>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</si>
  <si>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</si>
  <si>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</si>
  <si>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</si>
  <si>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</si>
  <si>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</si>
  <si>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</si>
  <si>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</si>
  <si>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</si>
  <si>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</si>
  <si>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</si>
  <si>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</si>
  <si>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</si>
  <si>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</si>
  <si>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</si>
  <si>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</si>
  <si>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</si>
  <si>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</si>
  <si>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</si>
  <si>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</si>
  <si>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</si>
  <si>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</si>
  <si>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</si>
  <si>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</si>
  <si>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</si>
  <si>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</si>
  <si>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</si>
  <si>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</si>
  <si>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</si>
  <si>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</si>
  <si>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</si>
  <si>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</si>
  <si>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</si>
  <si>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</si>
  <si>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</si>
  <si>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</si>
  <si>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</si>
  <si>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</si>
  <si>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</si>
  <si>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</si>
  <si>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</si>
  <si>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</si>
  <si>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</si>
  <si>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</si>
  <si>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</si>
  <si>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</si>
  <si>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</si>
  <si>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</si>
  <si>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</si>
  <si>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</si>
  <si>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</si>
  <si>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</si>
  <si>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</si>
  <si>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</si>
  <si>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</si>
  <si>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</si>
  <si>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</si>
  <si>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</si>
  <si>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</si>
  <si>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</si>
  <si>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</si>
  <si>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</si>
  <si>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</si>
  <si>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</si>
  <si>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</si>
  <si>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</si>
  <si>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</si>
  <si>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</si>
  <si>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</si>
  <si>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</si>
  <si>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</si>
  <si>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</si>
  <si>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</si>
  <si>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</si>
  <si>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</si>
  <si>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</si>
  <si>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</si>
  <si>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</si>
  <si>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</si>
  <si>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</si>
  <si>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</si>
  <si>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</si>
  <si>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</si>
  <si>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</si>
  <si>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</si>
  <si>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</si>
  <si>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</si>
  <si>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</si>
  <si>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</si>
  <si>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</si>
  <si>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</si>
  <si>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</si>
  <si>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</si>
  <si>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</si>
  <si>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</si>
  <si>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</si>
  <si>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</si>
  <si>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</si>
  <si>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</si>
  <si>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</si>
  <si>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</si>
  <si>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</si>
  <si>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</si>
  <si>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</si>
  <si>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</si>
  <si>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</si>
  <si>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</si>
  <si>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</si>
  <si>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</si>
  <si>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</si>
  <si>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</si>
  <si>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</si>
  <si>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</si>
  <si>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</si>
  <si>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</si>
  <si>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</si>
  <si>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</si>
  <si>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</si>
  <si>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</si>
  <si>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</si>
  <si>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</si>
  <si>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</si>
  <si>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</si>
  <si>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</si>
  <si>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</si>
  <si>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</si>
  <si>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</si>
  <si>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</si>
  <si>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</si>
  <si>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</si>
  <si>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</si>
  <si>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</si>
  <si>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</si>
  <si>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</si>
  <si>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</si>
  <si>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</si>
  <si>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</si>
  <si>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</si>
  <si>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</si>
  <si>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</si>
  <si>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</si>
  <si>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</si>
  <si>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</si>
  <si>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</si>
  <si>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</si>
  <si>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</si>
  <si>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</si>
  <si>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</si>
  <si>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</si>
  <si>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</si>
  <si>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</si>
  <si>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</si>
  <si>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</si>
  <si>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</si>
  <si>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</si>
  <si>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</si>
  <si>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</si>
  <si>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</si>
  <si>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</si>
  <si>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</si>
  <si>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</si>
  <si>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</si>
  <si>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</si>
  <si>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</si>
  <si>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</si>
  <si>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</si>
  <si>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</si>
  <si>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</si>
  <si>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</si>
  <si>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</si>
  <si>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</si>
  <si>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</si>
  <si>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</si>
  <si>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</si>
  <si>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</si>
  <si>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</si>
  <si>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</si>
  <si>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</si>
  <si>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</si>
  <si>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</si>
  <si>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</si>
  <si>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</si>
  <si>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</si>
  <si>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</si>
  <si>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</si>
  <si>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</si>
  <si>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</si>
  <si>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</si>
  <si>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</si>
  <si>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</si>
  <si>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</si>
  <si>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</si>
  <si>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</si>
  <si>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</si>
  <si>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</si>
  <si>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</si>
  <si>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</si>
  <si>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</si>
  <si>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</si>
  <si>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</si>
  <si>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</si>
  <si>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</si>
  <si>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</si>
  <si>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</si>
  <si>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</si>
  <si>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</si>
  <si>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</si>
  <si>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</si>
  <si>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</si>
  <si>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</si>
  <si>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</si>
  <si>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</si>
  <si>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</si>
  <si>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</si>
  <si>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</si>
  <si>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</si>
  <si>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</si>
  <si>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</si>
  <si>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</si>
  <si>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</si>
  <si>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</si>
  <si>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</si>
  <si>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</si>
  <si>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</si>
  <si>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</si>
  <si>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</si>
  <si>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</si>
  <si>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</si>
  <si>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</si>
  <si>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</si>
  <si>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</si>
  <si>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</si>
  <si>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</si>
  <si>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</si>
  <si>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</si>
  <si>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</si>
  <si>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</si>
  <si>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</si>
  <si>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</si>
  <si>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</si>
  <si>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</si>
  <si>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</si>
  <si>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</si>
  <si>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</si>
  <si>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</si>
  <si>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</si>
  <si>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</si>
  <si>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</si>
  <si>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</si>
  <si>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</si>
  <si>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</si>
  <si>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</si>
  <si>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</si>
  <si>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</si>
  <si>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</si>
  <si>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</si>
  <si>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</si>
  <si>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</si>
  <si>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</si>
  <si>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</si>
  <si>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</si>
  <si>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</si>
  <si>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</si>
  <si>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</si>
  <si>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</si>
  <si>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</si>
  <si>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</si>
  <si>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</si>
  <si>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</si>
  <si>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</si>
  <si>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</si>
  <si>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</si>
  <si>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</si>
  <si>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</si>
  <si>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</si>
  <si>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</si>
  <si>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</si>
  <si>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</si>
  <si>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</si>
  <si>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</si>
  <si>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</si>
  <si>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</si>
  <si>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</si>
  <si>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</si>
  <si>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</si>
  <si>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</si>
  <si>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</si>
  <si>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</si>
  <si>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</si>
  <si>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</si>
  <si>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</si>
  <si>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</si>
  <si>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</si>
  <si>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</si>
  <si>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</si>
  <si>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</si>
  <si>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</si>
  <si>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</si>
  <si>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</si>
  <si>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</si>
  <si>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</si>
  <si>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</si>
  <si>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</si>
  <si>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</si>
  <si>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</si>
  <si>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</si>
  <si>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</si>
  <si>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</si>
  <si>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</si>
  <si>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</si>
  <si>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</si>
  <si>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</si>
  <si>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</si>
  <si>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</si>
  <si>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</si>
  <si>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</si>
  <si>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</si>
  <si>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</si>
  <si>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</si>
  <si>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</si>
  <si>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</si>
  <si>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</si>
  <si>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</si>
  <si>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</si>
  <si>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</si>
  <si>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</si>
  <si>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</si>
  <si>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</si>
  <si>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</si>
  <si>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</si>
  <si>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</si>
  <si>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</si>
  <si>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</si>
  <si>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</si>
  <si>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</si>
  <si>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</si>
  <si>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</si>
  <si>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</si>
  <si>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</si>
  <si>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</si>
  <si>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</si>
  <si>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</si>
  <si>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</si>
  <si>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</si>
  <si>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</si>
  <si>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</si>
  <si>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</si>
  <si>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</si>
  <si>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</si>
  <si>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</si>
  <si>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</si>
  <si>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</si>
  <si>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</si>
  <si>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</si>
  <si>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</si>
  <si>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</si>
  <si>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</si>
  <si>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</si>
  <si>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</si>
  <si>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</si>
  <si>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</si>
  <si>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</si>
  <si>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</si>
  <si>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</si>
  <si>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</si>
  <si>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</si>
  <si>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</si>
  <si>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</si>
  <si>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</si>
  <si>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</si>
  <si>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</si>
  <si>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</si>
  <si>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</si>
  <si>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</si>
  <si>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</si>
  <si>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</si>
  <si>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</si>
  <si>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</si>
  <si>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</si>
  <si>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</si>
  <si>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</si>
  <si>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</si>
  <si>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</si>
  <si>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</si>
  <si>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</si>
  <si>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</si>
  <si>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</si>
  <si>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</si>
  <si>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</si>
  <si>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</si>
  <si>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</si>
  <si>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</si>
  <si>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</si>
  <si>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</si>
  <si>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</si>
  <si>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</si>
  <si>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</si>
  <si>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</si>
  <si>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</si>
  <si>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</si>
  <si>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</si>
  <si>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</si>
  <si>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</si>
  <si>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</si>
  <si>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</si>
  <si>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</si>
  <si>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</si>
  <si>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</si>
  <si>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</si>
  <si>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</si>
  <si>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</si>
  <si>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</si>
  <si>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</si>
  <si>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</si>
  <si>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</si>
  <si>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</si>
  <si>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</si>
  <si>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</si>
  <si>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</si>
  <si>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</si>
  <si>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</si>
  <si>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</si>
  <si>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</si>
  <si>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</si>
  <si>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</si>
  <si>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</si>
  <si>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</si>
  <si>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</si>
  <si>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</si>
  <si>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</si>
  <si>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</si>
  <si>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</si>
  <si>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</si>
  <si>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</si>
  <si>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</si>
  <si>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</si>
  <si>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</si>
  <si>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</si>
  <si>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</si>
  <si>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</si>
  <si>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</si>
  <si>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</si>
  <si>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</si>
  <si>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</si>
  <si>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</si>
  <si>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</si>
  <si>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</si>
  <si>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</si>
  <si>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</si>
  <si>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</si>
  <si>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</si>
  <si>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</si>
  <si>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</si>
  <si>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</si>
  <si>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</si>
  <si>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</si>
  <si>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</si>
  <si>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</si>
  <si>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</si>
  <si>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</si>
  <si>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</si>
  <si>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</si>
  <si>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</si>
  <si>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</si>
  <si>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</si>
  <si>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</si>
  <si>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</si>
  <si>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</si>
  <si>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</si>
  <si>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</si>
  <si>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</si>
  <si>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</si>
  <si>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</si>
  <si>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</si>
  <si>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</si>
  <si>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</si>
  <si>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</si>
  <si>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</si>
  <si>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</si>
  <si>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</si>
  <si>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</si>
  <si>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</si>
  <si>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</si>
  <si>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</si>
  <si>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</si>
  <si>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</si>
  <si>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</si>
  <si>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</si>
  <si>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</si>
  <si>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</si>
  <si>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</si>
  <si>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</si>
  <si>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</si>
  <si>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</si>
  <si>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</si>
  <si>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</si>
  <si>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</si>
  <si>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</si>
  <si>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</si>
  <si>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</si>
  <si>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</si>
  <si>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</si>
  <si>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</si>
  <si>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</si>
  <si>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</si>
  <si>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</si>
  <si>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</si>
  <si>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</si>
  <si>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</si>
  <si>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</si>
  <si>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</si>
  <si>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</si>
  <si>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</si>
  <si>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</si>
  <si>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</si>
  <si>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</si>
  <si>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</si>
  <si>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</si>
  <si>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</si>
  <si>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</si>
  <si>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</si>
  <si>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</si>
  <si>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</si>
  <si>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</si>
  <si>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</si>
  <si>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</si>
  <si>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</si>
  <si>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</si>
  <si>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</si>
  <si>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</si>
  <si>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</si>
  <si>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</si>
  <si>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</si>
  <si>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</si>
  <si>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</si>
  <si>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</si>
  <si>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</si>
  <si>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</si>
  <si>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</si>
  <si>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</si>
  <si>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</si>
  <si>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</si>
  <si>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</si>
  <si>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</si>
  <si>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</si>
  <si>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</si>
  <si>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</si>
  <si>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</si>
  <si>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</si>
  <si>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</si>
  <si>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</si>
  <si>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</si>
  <si>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</si>
  <si>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</si>
  <si>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</si>
  <si>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</si>
  <si>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</si>
  <si>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</si>
  <si>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</si>
  <si>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</si>
  <si>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</si>
  <si>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</si>
  <si>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</si>
  <si>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</si>
  <si>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</si>
  <si>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</si>
  <si>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</si>
  <si>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</si>
  <si>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</si>
  <si>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</si>
  <si>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</si>
  <si>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</si>
  <si>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</si>
  <si>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</si>
  <si>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</si>
  <si>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</si>
  <si>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</si>
  <si>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</si>
  <si>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</si>
  <si>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</si>
  <si>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</si>
  <si>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</si>
  <si>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</si>
  <si>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</si>
  <si>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</si>
  <si>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</si>
  <si>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</si>
  <si>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</si>
  <si>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</si>
  <si>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</si>
  <si>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</si>
  <si>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</si>
  <si>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</si>
  <si>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</si>
  <si>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</si>
  <si>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</si>
  <si>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</si>
  <si>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</si>
  <si>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</si>
  <si>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</si>
  <si>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</si>
  <si>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</si>
  <si>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</si>
  <si>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</si>
  <si>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</si>
  <si>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</si>
  <si>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</si>
  <si>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</si>
  <si>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</si>
  <si>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</si>
  <si>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</si>
  <si>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</si>
  <si>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</si>
  <si>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</si>
  <si>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</si>
  <si>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</si>
  <si>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</si>
  <si>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</si>
  <si>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</si>
  <si>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</si>
  <si>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</si>
  <si>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</si>
  <si>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</si>
  <si>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</si>
  <si>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</si>
  <si>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</si>
  <si>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</si>
  <si>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</si>
  <si>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</si>
  <si>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</si>
  <si>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</si>
  <si>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</si>
  <si>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</si>
  <si>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</si>
  <si>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</si>
  <si>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</si>
  <si>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</si>
  <si>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</si>
  <si>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</si>
  <si>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</si>
  <si>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</si>
  <si>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</si>
  <si>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</si>
  <si>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</si>
  <si>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</si>
  <si>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</si>
  <si>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</si>
  <si>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</si>
  <si>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</si>
  <si>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</si>
  <si>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</si>
  <si>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</si>
  <si>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</si>
  <si>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</si>
  <si>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</si>
  <si>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</si>
  <si>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</si>
  <si>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</si>
  <si>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</si>
  <si>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</si>
  <si>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</si>
  <si>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</si>
  <si>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</si>
  <si>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</si>
  <si>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</si>
  <si>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</si>
  <si>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</si>
  <si>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</si>
  <si>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</si>
  <si>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</si>
  <si>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</si>
  <si>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</si>
  <si>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</si>
  <si>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</si>
  <si>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</si>
  <si>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</si>
  <si>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</si>
  <si>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</si>
  <si>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</si>
  <si>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</si>
  <si>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</si>
  <si>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</si>
  <si>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</si>
  <si>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</si>
  <si>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</si>
  <si>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</si>
  <si>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</si>
  <si>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</si>
  <si>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</si>
  <si>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</si>
  <si>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</si>
  <si>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</si>
  <si>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</si>
  <si>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</si>
  <si>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</si>
  <si>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</si>
  <si>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</si>
  <si>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</si>
  <si>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</si>
  <si>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</si>
  <si>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</si>
  <si>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</si>
  <si>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</si>
  <si>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</si>
  <si>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</si>
  <si>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</si>
  <si>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</si>
  <si>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</si>
  <si>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</si>
  <si>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</si>
  <si>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</si>
  <si>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</si>
  <si>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</si>
  <si>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</si>
  <si>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</si>
  <si>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</si>
  <si>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</si>
  <si>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</si>
  <si>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</si>
  <si>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</si>
  <si>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</si>
  <si>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</si>
  <si>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</si>
  <si>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</si>
  <si>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</si>
  <si>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</si>
  <si>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</si>
  <si>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</si>
  <si>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</si>
  <si>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</si>
  <si>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</si>
  <si>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</si>
  <si>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</si>
  <si>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</si>
  <si>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</si>
  <si>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</si>
  <si>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</si>
  <si>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</si>
  <si>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</si>
  <si>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</si>
  <si>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</si>
  <si>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</si>
  <si>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</si>
  <si>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</si>
  <si>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</si>
  <si>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</si>
  <si>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</si>
  <si>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</si>
  <si>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</si>
  <si>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</si>
  <si>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</si>
  <si>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</si>
  <si>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</si>
  <si>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</si>
  <si>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</si>
  <si>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</si>
  <si>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</si>
  <si>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</si>
  <si>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</si>
  <si>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</si>
  <si>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</si>
  <si>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</si>
  <si>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</si>
  <si>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</si>
  <si>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</si>
  <si>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</si>
  <si>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</si>
  <si>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</si>
  <si>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</si>
  <si>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</si>
  <si>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</si>
  <si>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</si>
  <si>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</si>
  <si>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</si>
  <si>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</si>
  <si>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</si>
  <si>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</si>
  <si>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</si>
  <si>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</si>
  <si>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</si>
  <si>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</si>
  <si>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</si>
  <si>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</si>
  <si>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</si>
  <si>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</si>
  <si>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</si>
  <si>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</si>
  <si>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</si>
  <si>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</si>
  <si>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</si>
  <si>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</si>
  <si>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</si>
  <si>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</si>
  <si>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</si>
  <si>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</si>
  <si>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</si>
  <si>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</si>
  <si>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</si>
  <si>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</si>
  <si>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</si>
  <si>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</si>
  <si>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</si>
  <si>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</si>
  <si>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</si>
  <si>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</si>
  <si>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</si>
  <si>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</si>
  <si>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</si>
  <si>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</si>
  <si>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</si>
  <si>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</si>
  <si>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</si>
  <si>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</si>
  <si>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</si>
  <si>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</si>
  <si>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</si>
  <si>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</si>
  <si>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</si>
  <si>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</si>
  <si>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</si>
  <si>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</si>
  <si>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</si>
  <si>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</si>
  <si>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</si>
  <si>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</si>
  <si>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</si>
  <si>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</si>
  <si>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</si>
  <si>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</si>
  <si>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</si>
  <si>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</si>
  <si>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</si>
  <si>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</si>
  <si>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</si>
  <si>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</si>
  <si>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</si>
  <si>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</si>
  <si>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</si>
  <si>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</si>
  <si>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</si>
  <si>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</si>
  <si>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</si>
  <si>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</si>
  <si>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</si>
  <si>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</si>
  <si>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</si>
  <si>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</si>
  <si>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</si>
  <si>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</si>
  <si>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</si>
  <si>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</si>
  <si>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</si>
  <si>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</si>
  <si>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</si>
  <si>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</si>
  <si>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</si>
  <si>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</si>
  <si>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</si>
  <si>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</si>
  <si>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</si>
  <si>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</si>
  <si>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</si>
  <si>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</si>
  <si>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</si>
  <si>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</si>
  <si>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</si>
  <si>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</si>
  <si>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</si>
  <si>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</si>
  <si>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</si>
  <si>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</si>
  <si>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</si>
  <si>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</si>
  <si>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</si>
  <si>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</si>
  <si>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</si>
  <si>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</si>
  <si>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</si>
  <si>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</si>
  <si>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</si>
  <si>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</si>
  <si>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</si>
  <si>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</si>
  <si>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</si>
  <si>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</si>
  <si>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</si>
  <si>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</si>
  <si>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</si>
  <si>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</si>
  <si>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</si>
  <si>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</si>
  <si>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</si>
  <si>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</si>
  <si>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</si>
  <si>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</si>
  <si>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</si>
  <si>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</si>
  <si>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</si>
  <si>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</si>
  <si>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</si>
  <si>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</si>
  <si>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</si>
  <si>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</si>
  <si>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</si>
  <si>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</si>
  <si>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</si>
  <si>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</si>
  <si>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</si>
  <si>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</si>
  <si>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</si>
  <si>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</si>
  <si>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</si>
  <si>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</si>
  <si>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</si>
  <si>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</si>
  <si>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</si>
  <si>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</si>
  <si>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</si>
  <si>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</si>
  <si>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</si>
  <si>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</si>
  <si>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</si>
  <si>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</si>
  <si>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</si>
  <si>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</si>
  <si>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</si>
  <si>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</si>
  <si>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</si>
  <si>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</si>
  <si>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</si>
  <si>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</si>
  <si>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</si>
  <si>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</si>
  <si>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</si>
  <si>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</si>
  <si>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</si>
  <si>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</si>
  <si>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</si>
  <si>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</si>
  <si>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</si>
  <si>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</si>
  <si>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</si>
  <si>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</si>
  <si>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</si>
  <si>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</si>
  <si>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</si>
  <si>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</si>
  <si>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</si>
  <si>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</si>
  <si>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</si>
  <si>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</si>
  <si>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</si>
  <si>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</si>
  <si>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</si>
  <si>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</si>
  <si>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</si>
  <si>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</si>
  <si>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</si>
  <si>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</si>
  <si>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</si>
  <si>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</si>
  <si>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</si>
  <si>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</si>
  <si>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</si>
  <si>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</si>
  <si>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</si>
  <si>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</si>
  <si>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</si>
  <si>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</si>
  <si>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</si>
  <si>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</si>
  <si>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</si>
  <si>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</si>
  <si>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</si>
  <si>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</si>
  <si>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</si>
  <si>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</si>
  <si>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</si>
  <si>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</si>
  <si>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</si>
  <si>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</si>
  <si>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</si>
  <si>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</si>
  <si>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</si>
  <si>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</si>
  <si>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</si>
  <si>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</si>
  <si>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</si>
  <si>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</si>
  <si>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</si>
  <si>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</si>
  <si>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</si>
  <si>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</si>
  <si>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</si>
  <si>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</si>
  <si>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</si>
  <si>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</si>
  <si>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</si>
  <si>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</si>
  <si>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</si>
  <si>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</si>
  <si>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</si>
  <si>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</si>
  <si>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</si>
  <si>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</si>
  <si>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</si>
  <si>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</si>
  <si>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</si>
  <si>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</si>
  <si>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</si>
  <si>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</si>
  <si>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</si>
  <si>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</si>
  <si>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</si>
  <si>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</si>
  <si>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</si>
  <si>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</si>
  <si>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</si>
  <si>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</si>
  <si>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</si>
  <si>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</si>
  <si>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</si>
  <si>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</si>
  <si>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</si>
  <si>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</si>
  <si>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</si>
  <si>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</si>
  <si>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</si>
  <si>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</si>
  <si>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</si>
  <si>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</si>
  <si>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</si>
  <si>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</si>
  <si>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</si>
  <si>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</si>
  <si>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</si>
  <si>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</si>
  <si>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</si>
  <si>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</si>
  <si>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</si>
  <si>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</si>
  <si>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</si>
  <si>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</si>
  <si>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</si>
  <si>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</si>
  <si>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</si>
  <si>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</si>
  <si>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</si>
  <si>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</si>
  <si>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</si>
  <si>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</si>
  <si>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</si>
  <si>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</si>
  <si>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</si>
  <si>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</si>
  <si>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</si>
  <si>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</si>
  <si>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</si>
  <si>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</si>
  <si>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</si>
  <si>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</si>
  <si>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</si>
  <si>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</si>
  <si>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</si>
  <si>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</si>
  <si>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</si>
  <si>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</si>
  <si>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</si>
  <si>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</si>
  <si>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</si>
  <si>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</si>
  <si>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</si>
  <si>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</si>
  <si>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</si>
  <si>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</si>
  <si>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</si>
  <si>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</si>
  <si>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</si>
  <si>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</si>
  <si>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</si>
  <si>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</si>
  <si>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</si>
  <si>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</si>
  <si>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</si>
  <si>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</si>
  <si>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</si>
  <si>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</si>
  <si>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</si>
  <si>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</si>
  <si>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</si>
  <si>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</si>
  <si>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</si>
  <si>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</si>
  <si>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</si>
  <si>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</si>
  <si>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</si>
  <si>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</si>
  <si>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</si>
  <si>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</si>
  <si>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</si>
  <si>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</si>
  <si>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</si>
  <si>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</si>
  <si>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</si>
  <si>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</si>
  <si>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</si>
  <si>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</si>
  <si>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</si>
  <si>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</si>
  <si>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</si>
  <si>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</si>
  <si>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</si>
  <si>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</si>
  <si>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</si>
  <si>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</si>
  <si>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</si>
  <si>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</si>
  <si>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</si>
  <si>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</si>
  <si>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</si>
  <si>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</si>
  <si>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</si>
  <si>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</si>
  <si>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</si>
  <si>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</si>
  <si>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</si>
  <si>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</si>
  <si>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</si>
  <si>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</si>
  <si>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</si>
  <si>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</si>
  <si>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</si>
  <si>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</si>
  <si>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</si>
  <si>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</si>
  <si>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</si>
  <si>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</si>
  <si>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</si>
  <si>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</si>
  <si>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</si>
  <si>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</si>
  <si>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</si>
  <si>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</si>
  <si>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</si>
  <si>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</si>
  <si>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</si>
  <si>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</si>
  <si>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</si>
  <si>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</si>
  <si>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</si>
  <si>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</si>
  <si>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</si>
  <si>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</si>
  <si>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</si>
  <si>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</si>
  <si>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</si>
  <si>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</si>
  <si>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</si>
  <si>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</si>
  <si>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</si>
  <si>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</si>
  <si>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</si>
  <si>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</si>
  <si>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</si>
  <si>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</si>
  <si>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</si>
  <si>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</si>
  <si>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</si>
  <si>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</si>
  <si>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</si>
  <si>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</si>
  <si>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</si>
  <si>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</si>
  <si>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</si>
  <si>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</si>
  <si>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</si>
  <si>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</si>
  <si>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</si>
  <si>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</si>
  <si>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</si>
  <si>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</si>
  <si>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</si>
  <si>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</si>
  <si>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</si>
  <si>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</si>
  <si>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</si>
  <si>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</si>
  <si>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</si>
  <si>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</si>
  <si>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</si>
  <si>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</si>
  <si>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</si>
  <si>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</si>
  <si>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</si>
  <si>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</si>
  <si>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</si>
  <si>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</si>
  <si>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</si>
  <si>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</si>
  <si>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</si>
  <si>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</si>
  <si>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</si>
  <si>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</si>
  <si>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</si>
  <si>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</si>
  <si>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</si>
  <si>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</si>
  <si>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</si>
  <si>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</si>
  <si>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</si>
  <si>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</si>
  <si>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</si>
  <si>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</si>
  <si>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</si>
  <si>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</si>
  <si>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</si>
  <si>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</si>
  <si>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</si>
  <si>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</si>
  <si>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</si>
  <si>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</si>
  <si>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</si>
  <si>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</si>
  <si>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</si>
  <si>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</si>
  <si>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</si>
  <si>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</si>
  <si>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</si>
  <si>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</si>
  <si>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</si>
  <si>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</si>
  <si>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</si>
  <si>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</si>
  <si>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</si>
  <si>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</si>
  <si>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</si>
  <si>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</si>
  <si>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</si>
  <si>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</si>
  <si>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</si>
  <si>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</si>
  <si>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</si>
  <si>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</si>
  <si>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</si>
  <si>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</si>
  <si>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</si>
  <si>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</si>
  <si>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</si>
  <si>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</si>
  <si>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</si>
  <si>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</si>
  <si>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</si>
  <si>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</si>
  <si>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</si>
  <si>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</si>
  <si>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</si>
  <si>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</si>
  <si>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</si>
  <si>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</si>
  <si>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</si>
  <si>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</si>
  <si>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</si>
  <si>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</si>
  <si>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</si>
  <si>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</si>
  <si>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</si>
  <si>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</si>
  <si>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</si>
  <si>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</si>
  <si>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</si>
  <si>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</si>
  <si>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</si>
  <si>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</si>
  <si>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</si>
  <si>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</si>
  <si>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</si>
  <si>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</si>
  <si>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</si>
  <si>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</si>
  <si>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</si>
  <si>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</si>
  <si>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</si>
  <si>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</si>
  <si>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</si>
  <si>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</si>
  <si>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</si>
  <si>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</si>
  <si>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</si>
  <si>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</si>
  <si>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</si>
  <si>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</si>
  <si>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</si>
  <si>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</si>
  <si>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</si>
  <si>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</si>
  <si>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</si>
  <si>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</si>
  <si>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</si>
  <si>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</si>
  <si>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</si>
  <si>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</si>
  <si>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</si>
  <si>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</si>
  <si>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</si>
  <si>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</si>
  <si>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</si>
  <si>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</si>
  <si>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</si>
  <si>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</si>
  <si>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</si>
  <si>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</si>
  <si>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</si>
  <si>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</si>
  <si>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</si>
  <si>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</si>
  <si>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</si>
  <si>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</si>
  <si>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</si>
  <si>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</si>
  <si>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</si>
  <si>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</si>
  <si>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</si>
  <si>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</si>
  <si>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</si>
  <si>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</si>
  <si>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</si>
  <si>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</si>
  <si>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</si>
  <si>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</si>
  <si>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</si>
  <si>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</si>
  <si>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</si>
  <si>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</si>
  <si>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</si>
  <si>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</si>
  <si>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</si>
  <si>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</si>
  <si>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</si>
  <si>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</si>
  <si>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</si>
  <si>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</si>
  <si>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</si>
  <si>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</si>
  <si>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</si>
  <si>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</si>
  <si>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</si>
  <si>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</si>
  <si>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</si>
  <si>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</si>
  <si>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</si>
  <si>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</si>
  <si>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</si>
  <si>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</si>
  <si>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</si>
  <si>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</si>
  <si>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</si>
  <si>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</si>
  <si>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</si>
  <si>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</si>
  <si>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</si>
  <si>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</si>
  <si>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</si>
  <si>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</si>
  <si>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</si>
  <si>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</si>
  <si>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</si>
  <si>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</si>
  <si>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</si>
  <si>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</si>
  <si>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</si>
  <si>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</si>
  <si>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</si>
  <si>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</si>
  <si>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</si>
  <si>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</si>
  <si>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</si>
  <si>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</si>
  <si>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</si>
  <si>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</si>
  <si>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</si>
  <si>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</si>
  <si>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</si>
  <si>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</si>
  <si>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</si>
  <si>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</si>
  <si>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</si>
  <si>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</si>
  <si>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</si>
  <si>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</si>
  <si>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</si>
  <si>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</si>
  <si>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</si>
  <si>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</si>
  <si>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</si>
  <si>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</si>
  <si>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</si>
  <si>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</si>
  <si>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</si>
  <si>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</si>
  <si>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</si>
  <si>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</si>
  <si>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</si>
  <si>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</si>
  <si>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</si>
  <si>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</si>
  <si>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</si>
  <si>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</si>
  <si>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</si>
  <si>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</si>
  <si>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</si>
  <si>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</si>
  <si>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</si>
  <si>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</si>
  <si>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</si>
  <si>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</si>
  <si>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</si>
  <si>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</si>
  <si>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</si>
  <si>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</si>
  <si>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</si>
  <si>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</si>
  <si>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</si>
  <si>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</si>
  <si>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</si>
  <si>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</si>
  <si>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</si>
  <si>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</si>
  <si>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</si>
  <si>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</si>
  <si>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</si>
  <si>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</si>
  <si>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</si>
  <si>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</si>
  <si>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</si>
  <si>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</si>
  <si>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</si>
  <si>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</si>
  <si>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</si>
  <si>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</si>
  <si>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</si>
  <si>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</si>
  <si>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</si>
  <si>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</si>
  <si>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</si>
  <si>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</si>
  <si>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</si>
  <si>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</si>
  <si>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</si>
  <si>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</si>
  <si>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</si>
  <si>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</si>
  <si>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</si>
  <si>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</si>
  <si>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</si>
  <si>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</si>
  <si>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</si>
  <si>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</si>
  <si>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</si>
  <si>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</si>
  <si>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</si>
  <si>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</si>
  <si>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</si>
  <si>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</si>
  <si>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</si>
  <si>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</si>
  <si>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</si>
  <si>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</si>
  <si>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</si>
  <si>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</si>
  <si>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</si>
  <si>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</si>
  <si>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</si>
  <si>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</si>
  <si>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</si>
  <si>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</si>
  <si>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</si>
  <si>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</si>
  <si>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</si>
  <si>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</si>
  <si>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</si>
  <si>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</si>
  <si>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</si>
  <si>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</si>
  <si>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</si>
  <si>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</si>
  <si>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</si>
  <si>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</si>
  <si>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</si>
  <si>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</si>
  <si>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</si>
  <si>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</si>
  <si>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</si>
  <si>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</si>
  <si>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</si>
  <si>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</si>
  <si>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</si>
  <si>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</si>
  <si>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</si>
  <si>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</si>
  <si>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</si>
  <si>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</si>
  <si>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</si>
  <si>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</si>
  <si>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</si>
  <si>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</si>
  <si>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</si>
  <si>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</si>
  <si>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</si>
  <si>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</si>
  <si>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</si>
  <si>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</si>
  <si>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</si>
  <si>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</si>
  <si>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</si>
  <si>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</si>
  <si>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</si>
  <si>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</si>
  <si>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</si>
  <si>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</si>
  <si>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</si>
  <si>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</si>
  <si>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</si>
  <si>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</si>
  <si>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</si>
  <si>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</si>
  <si>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</si>
  <si>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</si>
  <si>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</si>
  <si>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</si>
  <si>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</si>
  <si>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</si>
  <si>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</si>
  <si>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</si>
  <si>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</si>
  <si>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</si>
  <si>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</si>
  <si>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</si>
  <si>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</si>
  <si>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</si>
  <si>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</si>
  <si>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</si>
  <si>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</si>
  <si>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</si>
  <si>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</si>
  <si>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</si>
  <si>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</si>
  <si>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</si>
  <si>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</si>
  <si>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</si>
  <si>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</si>
  <si>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</si>
  <si>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</si>
  <si>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</si>
  <si>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</si>
  <si>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</si>
  <si>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</si>
  <si>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</si>
  <si>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</si>
  <si>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</si>
  <si>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</si>
  <si>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</si>
  <si>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</si>
  <si>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</si>
  <si>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</si>
  <si>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</si>
  <si>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</si>
  <si>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</si>
  <si>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</si>
  <si>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</si>
  <si>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</si>
  <si>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</si>
  <si>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</si>
  <si>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</si>
  <si>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</si>
  <si>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</si>
  <si>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</si>
  <si>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</si>
  <si>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</si>
  <si>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</si>
  <si>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</si>
  <si>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</si>
  <si>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</si>
  <si>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</si>
  <si>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</si>
  <si>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</si>
  <si>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</si>
  <si>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</si>
  <si>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</si>
  <si>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</si>
  <si>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</si>
  <si>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</si>
  <si>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</si>
  <si>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</si>
  <si>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</si>
  <si>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</si>
  <si>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</si>
  <si>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</si>
  <si>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</si>
  <si>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</si>
  <si>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</si>
  <si>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</si>
  <si>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</si>
  <si>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</si>
  <si>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</si>
  <si>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</si>
  <si>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</si>
  <si>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</si>
  <si>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</si>
  <si>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</si>
  <si>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</si>
  <si>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</si>
  <si>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</si>
  <si>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</si>
  <si>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</si>
  <si>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</si>
  <si>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</si>
  <si>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</si>
  <si>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</si>
  <si>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</si>
  <si>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</si>
  <si>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</si>
  <si>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</si>
  <si>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</si>
  <si>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</si>
  <si>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</si>
  <si>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</si>
  <si>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</si>
  <si>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</si>
  <si>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</si>
  <si>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</si>
  <si>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</si>
  <si>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</si>
  <si>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</si>
  <si>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</si>
  <si>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</si>
  <si>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</si>
  <si>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</si>
  <si>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</si>
  <si>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</si>
  <si>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</si>
  <si>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</si>
  <si>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</si>
  <si>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</si>
  <si>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</si>
  <si>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</si>
  <si>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</si>
  <si>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</si>
  <si>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</si>
  <si>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</si>
  <si>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</si>
  <si>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</si>
  <si>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</si>
  <si>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</si>
  <si>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</si>
  <si>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</si>
  <si>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</si>
  <si>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</si>
  <si>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</si>
  <si>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</si>
  <si>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</si>
  <si>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</si>
  <si>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</si>
  <si>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</si>
  <si>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</si>
  <si>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</si>
  <si>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</si>
  <si>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</si>
  <si>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</si>
  <si>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</si>
  <si>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</si>
  <si>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</si>
  <si>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</si>
  <si>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</si>
  <si>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</si>
  <si>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</si>
  <si>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</si>
  <si>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</si>
  <si>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</si>
  <si>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</si>
  <si>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</si>
  <si>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</si>
  <si>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</si>
  <si>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</si>
  <si>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</si>
  <si>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</si>
  <si>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</si>
  <si>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</si>
  <si>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</si>
  <si>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</si>
  <si>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</si>
  <si>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</si>
  <si>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</si>
  <si>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</si>
  <si>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</si>
  <si>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</si>
  <si>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</si>
  <si>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</si>
  <si>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</si>
  <si>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</si>
  <si>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</si>
  <si>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</si>
  <si>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</si>
  <si>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</si>
  <si>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</si>
  <si>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</si>
  <si>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</si>
  <si>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</si>
  <si>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</si>
  <si>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</si>
  <si>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</si>
  <si>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</si>
  <si>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</si>
  <si>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</si>
  <si>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</si>
  <si>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</si>
  <si>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</si>
  <si>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</si>
  <si>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</si>
  <si>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</si>
  <si>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</si>
  <si>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</si>
  <si>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</si>
  <si>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</si>
  <si>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</si>
  <si>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</si>
  <si>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</si>
  <si>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</si>
  <si>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</si>
  <si>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</si>
  <si>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</si>
  <si>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</si>
  <si>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</si>
  <si>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</si>
  <si>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</si>
  <si>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</si>
  <si>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</si>
  <si>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</si>
  <si>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</si>
  <si>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</si>
  <si>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</si>
  <si>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</si>
  <si>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</si>
  <si>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</si>
  <si>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</si>
  <si>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</si>
  <si>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</si>
  <si>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</si>
  <si>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</si>
  <si>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</si>
  <si>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</si>
  <si>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</si>
  <si>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</si>
  <si>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</si>
  <si>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</si>
  <si>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</si>
  <si>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</si>
  <si>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</si>
  <si>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</si>
  <si>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</si>
  <si>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</si>
  <si>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</si>
  <si>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</si>
  <si>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</si>
  <si>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</si>
  <si>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</si>
  <si>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</si>
  <si>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</si>
  <si>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</si>
  <si>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</si>
  <si>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</si>
  <si>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</si>
  <si>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</si>
  <si>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</si>
  <si>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</si>
  <si>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</si>
  <si>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</si>
  <si>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</si>
  <si>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</si>
  <si>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</si>
  <si>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</si>
  <si>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</si>
  <si>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</si>
  <si>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</si>
  <si>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</si>
  <si>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</si>
  <si>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</si>
  <si>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</si>
  <si>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</si>
  <si>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</si>
  <si>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</si>
  <si>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</si>
  <si>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</si>
  <si>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</si>
  <si>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</si>
  <si>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</si>
  <si>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</si>
  <si>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</si>
  <si>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</si>
  <si>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</si>
  <si>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</si>
  <si>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</si>
  <si>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</si>
  <si>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</si>
  <si>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</si>
  <si>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</si>
  <si>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</si>
  <si>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</si>
  <si>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</si>
  <si>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</si>
  <si>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</si>
  <si>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</si>
  <si>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</si>
  <si>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</si>
  <si>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</si>
  <si>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</si>
  <si>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</si>
  <si>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</si>
  <si>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</si>
  <si>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</si>
  <si>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</si>
  <si>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</si>
  <si>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</si>
  <si>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</si>
  <si>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</si>
  <si>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</si>
  <si>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</si>
  <si>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</si>
  <si>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</si>
  <si>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</si>
  <si>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</si>
  <si>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</si>
  <si>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</si>
  <si>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</si>
  <si>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</si>
  <si>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</si>
  <si>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</si>
  <si>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</si>
  <si>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</si>
  <si>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</si>
  <si>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</si>
  <si>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</si>
  <si>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</si>
  <si>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</si>
  <si>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</si>
  <si>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</si>
  <si>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</si>
  <si>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</si>
  <si>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</si>
  <si>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</si>
  <si>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</si>
  <si>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</si>
  <si>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</si>
  <si>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</si>
  <si>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</si>
  <si>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</si>
  <si>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</si>
  <si>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</si>
  <si>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</si>
  <si>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</si>
  <si>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</si>
  <si>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</si>
  <si>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</si>
  <si>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</si>
  <si>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</si>
  <si>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</si>
  <si>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</si>
  <si>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</si>
  <si>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</si>
  <si>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</si>
  <si>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</si>
  <si>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</si>
  <si>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</si>
  <si>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</si>
  <si>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</si>
  <si>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</si>
  <si>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</si>
  <si>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</si>
  <si>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</si>
  <si>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</si>
  <si>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</si>
  <si>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</si>
  <si>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</si>
  <si>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</si>
  <si>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</si>
  <si>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</si>
  <si>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</si>
  <si>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</si>
  <si>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</si>
  <si>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</si>
  <si>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</si>
  <si>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</si>
  <si>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</si>
  <si>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</si>
  <si>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</si>
  <si>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</si>
  <si>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</si>
  <si>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</si>
  <si>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</si>
  <si>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</si>
  <si>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</si>
  <si>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</si>
  <si>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</si>
  <si>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</si>
  <si>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</si>
  <si>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</si>
  <si>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</si>
  <si>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</si>
  <si>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</si>
  <si>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</si>
  <si>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</si>
  <si>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</si>
  <si>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</si>
  <si>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</si>
  <si>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</si>
  <si>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</si>
  <si>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</si>
  <si>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</si>
  <si>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</si>
  <si>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</si>
  <si>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</si>
  <si>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</si>
  <si>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</si>
  <si>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</si>
  <si>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</si>
  <si>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</si>
  <si>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</si>
  <si>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</si>
  <si>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</si>
  <si>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</si>
  <si>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</si>
  <si>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</si>
  <si>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</si>
  <si>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</si>
  <si>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</si>
  <si>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</si>
  <si>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</si>
  <si>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</si>
  <si>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</si>
  <si>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</si>
  <si>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</si>
  <si>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</si>
  <si>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</si>
  <si>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</si>
  <si>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</si>
  <si>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</si>
  <si>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</si>
  <si>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</si>
  <si>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</si>
  <si>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</si>
  <si>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</si>
  <si>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</si>
  <si>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</si>
  <si>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</si>
  <si>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</si>
  <si>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</si>
  <si>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</si>
  <si>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</si>
  <si>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</si>
  <si>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</si>
  <si>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</si>
  <si>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</si>
  <si>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</si>
  <si>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</si>
  <si>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</si>
  <si>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</si>
  <si>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</si>
  <si>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</si>
  <si>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</si>
  <si>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</si>
  <si>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</si>
  <si>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</si>
  <si>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</si>
  <si>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</si>
  <si>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</si>
  <si>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</si>
  <si>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</si>
  <si>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</si>
  <si>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</si>
  <si>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</si>
  <si>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</si>
  <si>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</si>
  <si>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</si>
  <si>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</si>
  <si>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</si>
  <si>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</si>
  <si>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</si>
  <si>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</si>
  <si>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</si>
  <si>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</si>
  <si>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</si>
  <si>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</si>
  <si>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</si>
  <si>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</si>
  <si>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</si>
  <si>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</si>
  <si>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</si>
  <si>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</si>
  <si>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</si>
  <si>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</si>
  <si>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</si>
  <si>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</si>
  <si>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</si>
  <si>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</si>
  <si>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</si>
  <si>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</si>
  <si>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</si>
  <si>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</si>
  <si>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</si>
  <si>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</si>
  <si>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</si>
  <si>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</si>
  <si>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</si>
  <si>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</si>
  <si>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</si>
  <si>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</si>
  <si>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</si>
  <si>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</si>
  <si>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</si>
  <si>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</si>
  <si>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</si>
  <si>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</si>
  <si>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</si>
  <si>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</si>
  <si>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</si>
  <si>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</si>
  <si>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</si>
  <si>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</si>
  <si>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</si>
  <si>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</si>
  <si>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</si>
  <si>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</si>
  <si>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</si>
  <si>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</si>
  <si>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</si>
  <si>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</si>
  <si>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</si>
  <si>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</si>
  <si>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</si>
  <si>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</si>
  <si>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</si>
  <si>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</si>
  <si>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</si>
  <si>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</si>
  <si>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</si>
  <si>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</si>
  <si>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</si>
  <si>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</si>
  <si>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</si>
  <si>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</si>
  <si>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</si>
  <si>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</si>
  <si>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</si>
  <si>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</si>
  <si>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</si>
  <si>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</si>
  <si>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</si>
  <si>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</si>
  <si>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</si>
  <si>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</si>
  <si>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</si>
  <si>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</si>
  <si>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</si>
  <si>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</si>
  <si>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</si>
  <si>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</si>
  <si>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</si>
  <si>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</si>
  <si>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</si>
  <si>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</si>
  <si>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</si>
  <si>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</si>
  <si>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</si>
  <si>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</si>
  <si>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</si>
  <si>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</si>
  <si>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</si>
  <si>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</si>
  <si>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</si>
  <si>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</si>
  <si>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</si>
  <si>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</si>
  <si>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</si>
  <si>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</si>
  <si>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</si>
  <si>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</si>
  <si>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</si>
  <si>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</si>
  <si>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</si>
  <si>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</si>
  <si>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</si>
  <si>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</si>
  <si>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</si>
  <si>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</si>
  <si>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</si>
  <si>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</si>
  <si>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</si>
  <si>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</si>
  <si>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</si>
  <si>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</si>
  <si>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</si>
  <si>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</si>
  <si>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</si>
  <si>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</si>
  <si>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</si>
  <si>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</si>
  <si>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</si>
  <si>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</si>
  <si>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</si>
  <si>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</si>
  <si>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</si>
  <si>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</si>
  <si>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</si>
  <si>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</si>
  <si>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</si>
  <si>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</si>
  <si>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</si>
  <si>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</si>
  <si>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</si>
  <si>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</si>
  <si>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</si>
  <si>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</si>
  <si>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</si>
  <si>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</si>
  <si>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</si>
  <si>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</si>
  <si>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</si>
  <si>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</si>
  <si>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</si>
  <si>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</si>
  <si>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</si>
  <si>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</si>
  <si>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</si>
  <si>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</si>
  <si>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</si>
  <si>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</si>
  <si>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</si>
  <si>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</si>
  <si>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</si>
  <si>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</si>
  <si>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</si>
  <si>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</si>
  <si>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</si>
  <si>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</si>
  <si>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</si>
  <si>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</si>
  <si>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</si>
  <si>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</si>
  <si>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</si>
  <si>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</si>
  <si>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</si>
  <si>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</si>
  <si>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</si>
  <si>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</si>
  <si>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</si>
  <si>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</si>
  <si>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</si>
  <si>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</si>
  <si>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</si>
  <si>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</si>
  <si>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</si>
  <si>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</si>
  <si>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</si>
  <si>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</si>
  <si>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</si>
  <si>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</si>
  <si>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</si>
  <si>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</si>
  <si>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</si>
  <si>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</si>
  <si>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</si>
  <si>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</si>
  <si>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</si>
  <si>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</si>
  <si>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</si>
  <si>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</si>
  <si>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</si>
  <si>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</si>
  <si>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</si>
  <si>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</si>
  <si>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</si>
  <si>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</si>
  <si>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</si>
  <si>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</si>
  <si>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</si>
  <si>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</si>
  <si>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</si>
  <si>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</si>
  <si>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</si>
  <si>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</si>
  <si>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</si>
  <si>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</si>
  <si>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</si>
  <si>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</si>
  <si>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</si>
  <si>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</si>
  <si>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</si>
  <si>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</si>
  <si>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</si>
  <si>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</si>
  <si>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</si>
  <si>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</si>
  <si>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</si>
  <si>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</si>
  <si>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</si>
  <si>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</si>
  <si>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</si>
  <si>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</si>
  <si>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</si>
  <si>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</si>
  <si>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</si>
  <si>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</si>
  <si>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</si>
  <si>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</si>
  <si>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</si>
  <si>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</si>
  <si>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</si>
  <si>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</si>
  <si>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</si>
  <si>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</si>
  <si>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</si>
  <si>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</si>
  <si>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</si>
  <si>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</si>
  <si>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</si>
  <si>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</si>
  <si>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</si>
  <si>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</si>
  <si>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</si>
  <si>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</si>
  <si>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</si>
  <si>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</si>
  <si>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</si>
  <si>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</si>
  <si>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</si>
  <si>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</si>
  <si>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</si>
  <si>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</si>
  <si>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</si>
  <si>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</si>
  <si>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</si>
  <si>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</si>
  <si>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</si>
  <si>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</si>
  <si>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</si>
  <si>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</si>
  <si>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</si>
  <si>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</si>
  <si>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</si>
  <si>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</si>
  <si>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</si>
  <si>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</si>
  <si>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</si>
  <si>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</si>
  <si>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</si>
  <si>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</si>
  <si>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</si>
  <si>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</si>
  <si>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</si>
  <si>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</si>
  <si>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</si>
  <si>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</si>
  <si>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</si>
  <si>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</si>
  <si>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</si>
  <si>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</si>
  <si>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</si>
  <si>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</si>
  <si>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</si>
  <si>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</si>
  <si>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</si>
  <si>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</si>
  <si>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</si>
  <si>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</si>
  <si>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</si>
  <si>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</si>
  <si>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</si>
  <si>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</si>
  <si>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</si>
  <si>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</si>
  <si>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</si>
  <si>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</si>
  <si>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</si>
  <si>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</si>
  <si>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</si>
  <si>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</si>
  <si>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</si>
  <si>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</si>
  <si>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</si>
  <si>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</si>
  <si>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</si>
  <si>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</si>
  <si>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</si>
  <si>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</si>
  <si>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</si>
  <si>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</si>
  <si>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</si>
  <si>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</si>
  <si>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</si>
  <si>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</si>
  <si>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</si>
  <si>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</si>
  <si>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</si>
  <si>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</si>
  <si>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</si>
  <si>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</si>
  <si>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</si>
  <si>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</si>
  <si>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</si>
  <si>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</si>
  <si>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</si>
  <si>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</si>
  <si>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</si>
  <si>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</si>
  <si>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</si>
  <si>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</si>
  <si>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</si>
  <si>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</si>
  <si>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</si>
  <si>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</si>
  <si>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</si>
  <si>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</si>
  <si>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</si>
  <si>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</si>
  <si>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</si>
  <si>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</si>
  <si>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</si>
  <si>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</si>
  <si>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</si>
  <si>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</si>
  <si>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</si>
  <si>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</si>
  <si>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</si>
  <si>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</si>
  <si>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</si>
  <si>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</si>
  <si>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</si>
  <si>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</si>
  <si>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</si>
  <si>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</si>
  <si>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</si>
  <si>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</si>
  <si>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</si>
  <si>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</si>
  <si>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</si>
  <si>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</si>
  <si>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</si>
  <si>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</si>
  <si>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</si>
  <si>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</si>
  <si>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</si>
  <si>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</si>
  <si>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</si>
  <si>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</si>
  <si>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</si>
  <si>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</si>
  <si>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</si>
  <si>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</si>
  <si>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</si>
  <si>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</si>
  <si>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</si>
  <si>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</si>
  <si>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</si>
  <si>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</si>
  <si>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</si>
  <si>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</si>
  <si>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</si>
  <si>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</si>
  <si>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</si>
  <si>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</si>
  <si>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</si>
  <si>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</si>
  <si>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</si>
  <si>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</si>
  <si>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</si>
  <si>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</si>
  <si>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</si>
  <si>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</si>
  <si>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</si>
  <si>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</si>
  <si>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</si>
  <si>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</si>
  <si>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</si>
  <si>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</si>
  <si>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</si>
  <si>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</si>
  <si>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</si>
  <si>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</si>
  <si>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</si>
  <si>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</si>
  <si>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</si>
  <si>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</si>
  <si>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</si>
  <si>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</si>
  <si>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</si>
  <si>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</si>
  <si>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</si>
  <si>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</si>
  <si>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</si>
  <si>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</si>
  <si>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</si>
  <si>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</si>
  <si>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</si>
  <si>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</si>
  <si>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</si>
  <si>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</si>
  <si>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</si>
  <si>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</si>
  <si>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</si>
  <si>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</si>
  <si>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</si>
  <si>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</si>
  <si>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</si>
  <si>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</si>
  <si>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</si>
  <si>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</si>
  <si>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</si>
  <si>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</si>
  <si>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</si>
  <si>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</si>
  <si>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</si>
  <si>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</si>
  <si>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</si>
  <si>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</si>
  <si>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</si>
  <si>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</si>
  <si>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</si>
  <si>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</si>
  <si>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</si>
  <si>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</si>
  <si>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</si>
  <si>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</si>
  <si>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</si>
  <si>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</si>
  <si>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</si>
  <si>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</si>
  <si>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</si>
  <si>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</si>
  <si>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</si>
  <si>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</si>
  <si>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</si>
  <si>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</si>
  <si>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</si>
  <si>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</si>
  <si>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</si>
  <si>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</si>
  <si>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</si>
  <si>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</si>
  <si>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</si>
  <si>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</si>
  <si>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</si>
  <si>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</si>
  <si>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</si>
  <si>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</si>
  <si>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</si>
  <si>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</si>
  <si>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</si>
  <si>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</si>
  <si>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</si>
  <si>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</si>
  <si>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</si>
  <si>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</si>
  <si>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</si>
  <si>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</si>
  <si>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</si>
  <si>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</si>
  <si>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</si>
  <si>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</si>
  <si>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</si>
  <si>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</si>
  <si>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</si>
  <si>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</si>
  <si>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</si>
  <si>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</si>
  <si>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</si>
  <si>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</si>
  <si>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</si>
  <si>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</si>
  <si>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</si>
  <si>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</si>
  <si>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</si>
  <si>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</si>
  <si>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</si>
  <si>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</si>
  <si>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</si>
  <si>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</si>
  <si>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</si>
  <si>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</si>
  <si>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</si>
  <si>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</si>
  <si>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</si>
  <si>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</si>
  <si>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</si>
  <si>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</si>
  <si>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</si>
  <si>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</si>
  <si>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</si>
  <si>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</si>
  <si>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</si>
  <si>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</si>
  <si>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</si>
  <si>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</si>
  <si>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</si>
  <si>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</si>
  <si>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</si>
  <si>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</si>
  <si>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</si>
  <si>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</si>
  <si>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</si>
  <si>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</si>
  <si>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</si>
  <si>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</si>
  <si>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</si>
  <si>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</si>
  <si>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</si>
  <si>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</si>
  <si>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</si>
  <si>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</si>
  <si>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</si>
  <si>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</si>
  <si>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</si>
  <si>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</si>
  <si>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</si>
  <si>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</si>
  <si>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</si>
  <si>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</si>
  <si>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</si>
  <si>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</si>
  <si>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</si>
  <si>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</si>
  <si>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</si>
  <si>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</si>
  <si>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</si>
  <si>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</si>
  <si>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</si>
  <si>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</si>
  <si>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</si>
  <si>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</si>
  <si>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</si>
  <si>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</si>
  <si>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</si>
  <si>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</si>
  <si>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</si>
  <si>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</si>
  <si>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</si>
  <si>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</si>
  <si>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</si>
  <si>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</si>
  <si>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</si>
  <si>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</si>
  <si>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</si>
  <si>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</si>
  <si>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</si>
  <si>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</si>
  <si>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</si>
  <si>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</si>
  <si>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</si>
  <si>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</si>
  <si>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</si>
  <si>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</si>
  <si>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</si>
  <si>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</si>
  <si>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</si>
  <si>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</si>
  <si>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</si>
  <si>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</si>
  <si>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</si>
  <si>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</si>
  <si>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</si>
  <si>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</si>
  <si>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</si>
  <si>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</si>
  <si>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</si>
  <si>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</si>
  <si>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</si>
  <si>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</si>
  <si>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</si>
  <si>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</si>
  <si>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</si>
  <si>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</si>
  <si>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</si>
  <si>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</si>
  <si>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</si>
  <si>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</si>
  <si>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</si>
  <si>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</si>
  <si>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</si>
  <si>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</si>
  <si>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</si>
  <si>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</si>
  <si>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</si>
  <si>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</si>
  <si>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</si>
  <si>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</si>
  <si>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</si>
  <si>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</si>
  <si>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</si>
  <si>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</si>
  <si>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</si>
  <si>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</si>
  <si>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</si>
  <si>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</si>
  <si>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</si>
  <si>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</si>
  <si>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</si>
  <si>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</si>
  <si>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</si>
  <si>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</si>
  <si>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</si>
  <si>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</si>
  <si>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</si>
  <si>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</si>
  <si>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</si>
  <si>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</si>
  <si>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</si>
  <si>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</si>
  <si>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</si>
  <si>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</si>
  <si>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</si>
  <si>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</si>
  <si>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</si>
  <si>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</si>
  <si>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</si>
  <si>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</si>
  <si>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</si>
  <si>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</si>
  <si>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</si>
  <si>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</si>
  <si>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</si>
  <si>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</si>
  <si>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</si>
  <si>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</si>
  <si>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</si>
  <si>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</si>
  <si>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</si>
  <si>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</si>
  <si>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</si>
  <si>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</si>
  <si>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</si>
  <si>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</si>
  <si>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</si>
  <si>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</si>
  <si>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</si>
  <si>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</si>
  <si>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</si>
  <si>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</si>
  <si>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</si>
  <si>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</si>
  <si>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</si>
  <si>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</si>
  <si>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</si>
  <si>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</si>
  <si>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</si>
  <si>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</si>
  <si>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</si>
  <si>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</si>
  <si>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</si>
  <si>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</si>
  <si>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</si>
  <si>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</si>
  <si>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</si>
  <si>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</si>
  <si>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</si>
  <si>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</si>
  <si>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</si>
  <si>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</si>
  <si>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</si>
  <si>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</si>
  <si>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</si>
  <si>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</si>
  <si>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</si>
  <si>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</si>
  <si>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</si>
  <si>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</si>
  <si>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</si>
  <si>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</si>
  <si>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</si>
  <si>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</si>
  <si>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</si>
  <si>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</si>
  <si>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</si>
  <si>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</si>
  <si>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</si>
  <si>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</si>
  <si>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</si>
  <si>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</si>
  <si>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</si>
  <si>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</si>
  <si>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</si>
  <si>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</si>
  <si>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</si>
  <si>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</si>
  <si>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</si>
  <si>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</si>
  <si>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</si>
  <si>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</si>
  <si>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</si>
  <si>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</si>
  <si>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</si>
  <si>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</si>
  <si>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</si>
  <si>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</si>
  <si>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</si>
  <si>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</si>
  <si>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</si>
  <si>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</si>
  <si>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</si>
  <si>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</si>
  <si>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</si>
  <si>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</si>
  <si>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</si>
  <si>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</si>
  <si>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</si>
  <si>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</si>
  <si>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</si>
  <si>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</si>
  <si>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</si>
  <si>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</si>
  <si>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</si>
  <si>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</si>
  <si>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</si>
  <si>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</si>
  <si>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</si>
  <si>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</si>
  <si>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</si>
  <si>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</si>
  <si>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</si>
  <si>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</si>
  <si>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</si>
  <si>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</si>
  <si>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</si>
  <si>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</si>
  <si>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</si>
  <si>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</si>
  <si>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</si>
  <si>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</si>
  <si>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</si>
  <si>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</si>
  <si>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</si>
  <si>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</si>
  <si>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</si>
  <si>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</si>
  <si>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</si>
  <si>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</si>
  <si>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</si>
  <si>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</si>
  <si>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</si>
  <si>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</si>
  <si>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</si>
  <si>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</si>
  <si>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</si>
  <si>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</si>
  <si>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</si>
  <si>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</si>
  <si>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</si>
  <si>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</si>
  <si>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</si>
  <si>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</si>
  <si>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</si>
  <si>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</si>
  <si>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</si>
  <si>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</si>
  <si>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</si>
  <si>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</si>
  <si>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</si>
  <si>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</si>
  <si>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</si>
  <si>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</si>
  <si>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</si>
  <si>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</si>
  <si>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</si>
  <si>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</si>
  <si>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</si>
  <si>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</si>
  <si>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</si>
  <si>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</si>
  <si>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</si>
  <si>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</si>
  <si>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</si>
  <si>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</si>
  <si>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</si>
  <si>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</si>
  <si>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</si>
  <si>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</si>
  <si>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</si>
  <si>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</si>
  <si>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</si>
  <si>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</si>
  <si>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</si>
  <si>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</si>
  <si>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</si>
  <si>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</si>
  <si>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</si>
  <si>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</si>
  <si>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</si>
  <si>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</si>
  <si>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</si>
  <si>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</si>
  <si>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</si>
  <si>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</si>
  <si>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</si>
  <si>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</si>
  <si>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</si>
  <si>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</si>
  <si>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</si>
  <si>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</si>
  <si>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</si>
  <si>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</si>
  <si>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</si>
  <si>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</si>
  <si>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</si>
  <si>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</si>
  <si>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</si>
  <si>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</si>
  <si>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</si>
  <si>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</si>
  <si>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</si>
  <si>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</si>
  <si>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</si>
  <si>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</si>
  <si>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</si>
  <si>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</si>
  <si>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</si>
  <si>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</si>
  <si>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</si>
  <si>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</si>
  <si>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</si>
  <si>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</si>
  <si>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</si>
  <si>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</si>
  <si>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</si>
  <si>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</si>
  <si>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</si>
  <si>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</si>
  <si>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</si>
  <si>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</si>
  <si>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</si>
  <si>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</si>
  <si>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</si>
  <si>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</si>
  <si>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</si>
  <si>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</si>
  <si>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</si>
  <si>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</si>
  <si>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</si>
  <si>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</si>
  <si>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</si>
  <si>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</si>
  <si>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</si>
  <si>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</si>
  <si>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</si>
  <si>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</si>
  <si>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</si>
  <si>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</si>
  <si>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</si>
  <si>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</si>
  <si>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</si>
  <si>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</si>
  <si>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</si>
  <si>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</si>
  <si>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</si>
  <si>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</si>
  <si>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</si>
  <si>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</si>
  <si>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</si>
  <si>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</si>
  <si>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</si>
  <si>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</si>
  <si>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</si>
  <si>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</si>
  <si>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</si>
  <si>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</si>
  <si>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</si>
  <si>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</si>
  <si>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</si>
  <si>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</si>
  <si>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</si>
  <si>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</si>
  <si>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</si>
  <si>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</si>
  <si>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</si>
  <si>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</si>
  <si>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</si>
  <si>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</si>
  <si>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</si>
  <si>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</si>
  <si>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</si>
  <si>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</si>
  <si>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</si>
  <si>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</si>
  <si>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</si>
  <si>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</si>
  <si>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</si>
  <si>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</si>
  <si>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</si>
  <si>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</si>
  <si>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</si>
  <si>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</si>
  <si>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</si>
  <si>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</si>
  <si>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</si>
  <si>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</si>
  <si>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</si>
  <si>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</si>
  <si>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</si>
  <si>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</si>
  <si>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</si>
  <si>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</si>
  <si>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</si>
  <si>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</si>
  <si>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</si>
  <si>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</si>
  <si>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</si>
  <si>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</si>
  <si>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</si>
  <si>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</si>
  <si>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</si>
  <si>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</si>
  <si>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</si>
  <si>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</si>
  <si>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</si>
  <si>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</si>
  <si>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</si>
  <si>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</si>
  <si>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</si>
  <si>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</si>
  <si>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</si>
  <si>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</si>
  <si>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</si>
  <si>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</si>
  <si>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</si>
  <si>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</si>
  <si>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</si>
  <si>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</si>
  <si>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</si>
  <si>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</si>
  <si>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</si>
  <si>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</si>
  <si>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</si>
  <si>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</si>
  <si>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</si>
  <si>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</si>
  <si>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</si>
  <si>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</si>
  <si>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</si>
  <si>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</si>
  <si>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</si>
  <si>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</si>
  <si>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</si>
  <si>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</si>
  <si>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</si>
  <si>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</si>
  <si>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</si>
  <si>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</si>
  <si>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</si>
  <si>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</si>
  <si>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</si>
  <si>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</si>
  <si>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</si>
  <si>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</si>
  <si>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</si>
  <si>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</si>
  <si>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</si>
  <si>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</si>
  <si>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</si>
  <si>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</si>
  <si>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</si>
  <si>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</si>
  <si>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</si>
  <si>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</si>
  <si>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</si>
  <si>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</si>
  <si>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</si>
  <si>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</si>
  <si>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</si>
  <si>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</si>
  <si>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</si>
  <si>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</si>
  <si>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</si>
  <si>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</si>
  <si>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</si>
  <si>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</si>
  <si>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</si>
  <si>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</si>
  <si>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</si>
  <si>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</si>
  <si>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</si>
  <si>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</si>
  <si>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</si>
  <si>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</si>
  <si>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</si>
  <si>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</si>
  <si>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</si>
  <si>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</si>
  <si>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</si>
  <si>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</si>
  <si>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</si>
  <si>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</si>
  <si>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</si>
  <si>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</si>
  <si>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</si>
  <si>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</si>
  <si>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</si>
  <si>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</si>
  <si>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</si>
  <si>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</si>
  <si>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</si>
  <si>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</si>
  <si>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</si>
  <si>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</si>
  <si>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</si>
  <si>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</si>
  <si>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</si>
  <si>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</si>
  <si>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</si>
  <si>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</si>
  <si>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</si>
  <si>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</si>
  <si>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</si>
  <si>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</si>
  <si>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</si>
  <si>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</si>
  <si>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</si>
  <si>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</si>
  <si>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</si>
  <si>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</si>
  <si>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</si>
  <si>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</si>
  <si>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</si>
  <si>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</si>
  <si>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</si>
  <si>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</si>
  <si>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</si>
  <si>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</si>
  <si>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</si>
  <si>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</si>
  <si>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</si>
  <si>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</si>
  <si>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</si>
  <si>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</si>
  <si>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</si>
  <si>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</si>
  <si>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</si>
  <si>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</si>
  <si>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</si>
  <si>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</si>
  <si>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</si>
  <si>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</si>
  <si>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</si>
  <si>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</si>
  <si>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</si>
  <si>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</si>
  <si>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</si>
  <si>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</si>
  <si>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</si>
  <si>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</si>
  <si>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</si>
  <si>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</si>
  <si>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</si>
  <si>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</si>
  <si>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</si>
  <si>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</si>
  <si>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</si>
  <si>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</si>
  <si>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</si>
  <si>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</si>
  <si>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</si>
  <si>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</si>
  <si>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</si>
  <si>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</si>
  <si>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</si>
  <si>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</si>
  <si>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</si>
  <si>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</si>
  <si>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</si>
  <si>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</si>
  <si>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</si>
  <si>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</si>
  <si>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</si>
  <si>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</si>
  <si>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</si>
  <si>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</si>
  <si>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</si>
  <si>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</si>
  <si>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</si>
  <si>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</si>
  <si>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</si>
  <si>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</si>
  <si>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</si>
  <si>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</si>
  <si>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</si>
  <si>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</si>
  <si>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</si>
  <si>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</si>
  <si>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</si>
  <si>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</si>
  <si>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</si>
  <si>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</si>
  <si>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</si>
  <si>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</si>
  <si>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</si>
  <si>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</si>
  <si>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</si>
  <si>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</si>
  <si>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</si>
  <si>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</si>
  <si>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</si>
  <si>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</si>
  <si>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</si>
  <si>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</si>
  <si>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</si>
  <si>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</si>
  <si>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</si>
  <si>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</si>
  <si>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</si>
  <si>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</si>
  <si>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</si>
  <si>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</si>
  <si>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</si>
  <si>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</si>
  <si>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</si>
  <si>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</si>
  <si>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</si>
  <si>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</si>
  <si>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</si>
  <si>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</si>
  <si>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</si>
  <si>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</si>
  <si>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</si>
  <si>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</si>
  <si>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</si>
  <si>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</si>
  <si>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</si>
  <si>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</si>
  <si>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</si>
  <si>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</si>
  <si>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</si>
  <si>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</si>
  <si>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</si>
  <si>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</si>
  <si>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</si>
  <si>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</si>
  <si>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</si>
  <si>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</si>
  <si>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</si>
  <si>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</si>
  <si>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</si>
  <si>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</si>
  <si>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</si>
  <si>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</si>
  <si>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</si>
  <si>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</si>
  <si>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</si>
  <si>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</si>
  <si>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</si>
  <si>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</si>
  <si>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</si>
  <si>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</si>
  <si>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</si>
  <si>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</si>
  <si>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</si>
  <si>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</si>
  <si>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</si>
  <si>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</si>
  <si>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</si>
  <si>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</si>
  <si>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</si>
  <si>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</si>
  <si>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</si>
  <si>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</si>
  <si>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</si>
  <si>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</si>
  <si>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</si>
  <si>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</si>
  <si>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</si>
  <si>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</si>
  <si>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</si>
  <si>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</si>
  <si>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</si>
  <si>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</si>
  <si>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</si>
  <si>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</si>
  <si>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</si>
  <si>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</si>
  <si>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</si>
  <si>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</si>
  <si>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</si>
  <si>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</si>
  <si>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</si>
  <si>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</si>
  <si>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</si>
  <si>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</si>
  <si>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</si>
  <si>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</si>
  <si>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</si>
  <si>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</si>
  <si>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</si>
  <si>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</si>
  <si>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</si>
  <si>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</si>
  <si>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</si>
  <si>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</si>
  <si>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</si>
  <si>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</si>
  <si>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</si>
  <si>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</si>
  <si>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</si>
  <si>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</si>
  <si>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</si>
  <si>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</si>
  <si>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</si>
  <si>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</si>
  <si>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</si>
  <si>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</si>
  <si>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</si>
  <si>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</si>
  <si>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</si>
  <si>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</si>
  <si>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</si>
  <si>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</si>
  <si>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</si>
  <si>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</si>
  <si>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</si>
  <si>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</si>
  <si>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</si>
  <si>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</si>
  <si>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</si>
  <si>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</si>
  <si>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</si>
  <si>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</si>
  <si>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</si>
  <si>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</si>
  <si>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</si>
  <si>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</si>
  <si>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</si>
  <si>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</si>
  <si>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</si>
  <si>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</si>
  <si>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</si>
  <si>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</si>
  <si>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</si>
  <si>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</si>
  <si>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</si>
  <si>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</si>
  <si>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</si>
  <si>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</si>
  <si>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</si>
  <si>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</si>
  <si>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</si>
  <si>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</si>
  <si>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</si>
  <si>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</si>
  <si>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</si>
  <si>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</si>
  <si>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</si>
  <si>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</si>
  <si>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</si>
  <si>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</si>
  <si>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</si>
  <si>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</si>
  <si>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</si>
  <si>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</si>
  <si>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</si>
  <si>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</si>
  <si>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</si>
  <si>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</si>
  <si>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</si>
  <si>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</si>
  <si>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</si>
  <si>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</si>
  <si>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</si>
  <si>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</si>
  <si>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</si>
  <si>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</si>
  <si>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</si>
  <si>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</si>
  <si>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</si>
  <si>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</si>
  <si>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</si>
  <si>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</si>
  <si>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</si>
  <si>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</si>
  <si>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</si>
  <si>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</si>
  <si>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</si>
  <si>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</si>
  <si>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</si>
  <si>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</si>
  <si>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</si>
  <si>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</si>
  <si>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</si>
  <si>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</si>
  <si>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</si>
  <si>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</si>
  <si>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</si>
  <si>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</si>
  <si>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</si>
  <si>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</si>
  <si>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</si>
  <si>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</si>
  <si>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</si>
  <si>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</si>
  <si>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</si>
  <si>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</si>
  <si>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</si>
  <si>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</si>
  <si>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</si>
  <si>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</si>
  <si>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</si>
  <si>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</si>
  <si>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</si>
  <si>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</si>
  <si>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</si>
  <si>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</si>
  <si>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</si>
  <si>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</si>
  <si>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</si>
  <si>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</si>
  <si>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</si>
  <si>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</si>
  <si>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</si>
  <si>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</si>
  <si>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</si>
  <si>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</si>
  <si>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</si>
  <si>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</si>
  <si>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</si>
  <si>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</si>
  <si>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</si>
  <si>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</si>
  <si>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</si>
  <si>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</si>
  <si>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</si>
  <si>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</si>
  <si>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</si>
  <si>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</si>
  <si>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</si>
  <si>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</si>
  <si>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</si>
  <si>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</si>
  <si>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</si>
  <si>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</si>
  <si>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</si>
  <si>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</si>
  <si>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</si>
  <si>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</si>
  <si>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</si>
  <si>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</si>
  <si>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</si>
  <si>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</si>
  <si>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</si>
  <si>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</si>
  <si>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</si>
  <si>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</si>
  <si>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</si>
  <si>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</si>
  <si>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</si>
  <si>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</si>
  <si>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</si>
  <si>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</si>
  <si>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</si>
  <si>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</si>
  <si>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</si>
  <si>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</si>
  <si>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</si>
  <si>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</si>
  <si>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</si>
  <si>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</si>
  <si>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</si>
  <si>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</si>
  <si>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</si>
  <si>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</si>
  <si>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</si>
  <si>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</si>
  <si>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</si>
  <si>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</si>
  <si>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</si>
  <si>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</si>
  <si>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</si>
  <si>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</si>
  <si>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</si>
  <si>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</si>
  <si>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</si>
  <si>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</si>
  <si>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</si>
  <si>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</si>
  <si>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</si>
  <si>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</si>
  <si>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</si>
  <si>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</si>
  <si>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</si>
  <si>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</si>
  <si>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</si>
  <si>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</si>
  <si>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</si>
  <si>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</si>
  <si>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</si>
  <si>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</si>
  <si>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</si>
  <si>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</si>
  <si>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</si>
  <si>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</si>
  <si>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</si>
  <si>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</si>
  <si>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</si>
  <si>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</si>
  <si>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</si>
  <si>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</si>
  <si>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</si>
  <si>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</si>
  <si>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</si>
  <si>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</si>
  <si>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</si>
  <si>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</si>
  <si>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</si>
  <si>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</si>
  <si>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</si>
  <si>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</si>
  <si>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</si>
  <si>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</si>
  <si>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</si>
  <si>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</si>
  <si>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</si>
  <si>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</si>
  <si>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</si>
  <si>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</si>
  <si>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</si>
  <si>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</si>
  <si>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</si>
  <si>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</si>
  <si>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</si>
  <si>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</si>
  <si>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</si>
  <si>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</si>
  <si>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</si>
  <si>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</si>
  <si>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</si>
  <si>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</si>
  <si>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</si>
  <si>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</si>
  <si>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</si>
  <si>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</si>
  <si>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</si>
  <si>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</si>
  <si>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</si>
  <si>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</si>
  <si>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</si>
  <si>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</si>
  <si>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</si>
  <si>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</si>
  <si>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</si>
  <si>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</si>
  <si>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</si>
  <si>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</si>
  <si>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</si>
  <si>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</si>
  <si>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</si>
  <si>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</si>
  <si>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</si>
  <si>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</si>
  <si>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</si>
  <si>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</si>
  <si>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</si>
  <si>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</si>
  <si>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</si>
  <si>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</si>
  <si>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</si>
  <si>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</si>
  <si>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</si>
  <si>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</si>
  <si>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</si>
  <si>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</si>
  <si>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</si>
  <si>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</si>
  <si>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</si>
  <si>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</si>
  <si>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</si>
  <si>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</si>
  <si>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</si>
  <si>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</si>
  <si>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</si>
  <si>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</si>
  <si>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</si>
  <si>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</si>
  <si>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</si>
  <si>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</si>
  <si>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</si>
  <si>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</si>
  <si>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</si>
  <si>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</si>
  <si>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</si>
  <si>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</si>
  <si>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</si>
  <si>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</si>
  <si>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</si>
  <si>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</si>
  <si>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</si>
  <si>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</si>
  <si>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</si>
  <si>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</si>
  <si>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</si>
  <si>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</si>
  <si>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</si>
  <si>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</si>
  <si>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</si>
  <si>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</si>
  <si>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</si>
  <si>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</si>
  <si>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</si>
  <si>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</si>
  <si>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</si>
  <si>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</si>
  <si>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</si>
  <si>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</si>
  <si>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</si>
  <si>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</si>
  <si>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</si>
  <si>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</si>
  <si>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</si>
  <si>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</si>
  <si>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</si>
  <si>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</si>
  <si>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</si>
  <si>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</si>
  <si>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</si>
  <si>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</si>
  <si>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</si>
  <si>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</si>
  <si>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</si>
  <si>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</si>
  <si>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</si>
  <si>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</si>
  <si>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</si>
  <si>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</si>
  <si>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</si>
  <si>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</si>
  <si>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</si>
  <si>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</si>
  <si>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</si>
  <si>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</si>
  <si>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</si>
  <si>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</si>
  <si>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</si>
  <si>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</si>
  <si>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</si>
  <si>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</si>
  <si>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</si>
  <si>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</si>
  <si>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</si>
  <si>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</si>
  <si>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</si>
  <si>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</si>
  <si>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</si>
  <si>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</si>
  <si>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</si>
  <si>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</si>
  <si>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</si>
  <si>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</si>
  <si>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</si>
  <si>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</si>
  <si>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</si>
  <si>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</si>
  <si>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</si>
  <si>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</si>
  <si>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</si>
  <si>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</si>
  <si>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</si>
  <si>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</si>
  <si>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</si>
  <si>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</si>
  <si>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</si>
  <si>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</si>
  <si>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</si>
  <si>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</si>
  <si>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</si>
  <si>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</si>
  <si>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</si>
  <si>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</si>
  <si>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</si>
  <si>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</si>
  <si>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</si>
  <si>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</si>
  <si>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</si>
  <si>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</si>
  <si>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</si>
  <si>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</si>
  <si>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</si>
  <si>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</si>
  <si>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</si>
  <si>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</si>
  <si>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</si>
  <si>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</si>
  <si>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</si>
  <si>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</si>
  <si>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</si>
  <si>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</si>
  <si>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</si>
  <si>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</si>
  <si>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</si>
  <si>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</si>
  <si>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</si>
  <si>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</si>
  <si>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</si>
  <si>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</si>
  <si>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</si>
  <si>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</si>
  <si>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</si>
  <si>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</si>
  <si>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</si>
  <si>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</si>
  <si>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</si>
  <si>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</si>
  <si>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</si>
  <si>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</si>
  <si>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</si>
  <si>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</si>
  <si>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</si>
  <si>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</si>
  <si>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</si>
  <si>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</si>
  <si>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</si>
  <si>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</si>
  <si>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</si>
  <si>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</si>
  <si>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</si>
  <si>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</si>
  <si>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</si>
  <si>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</si>
  <si>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</si>
  <si>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</si>
  <si>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</si>
  <si>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</si>
  <si>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</si>
  <si>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</si>
  <si>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</si>
  <si>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</si>
  <si>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</si>
  <si>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</si>
  <si>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</si>
  <si>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</si>
  <si>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</si>
  <si>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</si>
  <si>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</si>
  <si>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</si>
  <si>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</si>
  <si>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</si>
  <si>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</si>
  <si>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</si>
  <si>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</si>
  <si>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</si>
  <si>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</si>
  <si>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</si>
  <si>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</si>
  <si>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</si>
  <si>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</si>
  <si>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</si>
  <si>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</si>
  <si>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</si>
  <si>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</si>
  <si>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</si>
  <si>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</si>
  <si>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</si>
  <si>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</si>
  <si>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</si>
  <si>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</si>
  <si>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</si>
  <si>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</si>
  <si>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</si>
  <si>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</si>
  <si>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</si>
  <si>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</si>
  <si>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</si>
  <si>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</si>
  <si>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</si>
  <si>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</si>
  <si>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</si>
  <si>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</si>
  <si>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</si>
  <si>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</si>
  <si>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</si>
  <si>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</si>
  <si>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</si>
  <si>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</si>
  <si>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</si>
  <si>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</si>
  <si>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</si>
  <si>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</si>
  <si>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</si>
  <si>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</si>
  <si>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</si>
  <si>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</si>
  <si>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</si>
  <si>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</si>
  <si>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</si>
  <si>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</si>
  <si>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</si>
  <si>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</si>
  <si>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</si>
  <si>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</si>
  <si>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</si>
  <si>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</si>
  <si>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</si>
  <si>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</si>
  <si>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</si>
  <si>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</si>
  <si>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</si>
  <si>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</si>
  <si>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</si>
  <si>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</si>
  <si>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</si>
  <si>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</si>
  <si>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</si>
  <si>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</si>
  <si>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</si>
  <si>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</si>
  <si>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</si>
  <si>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</si>
  <si>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</si>
  <si>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</si>
  <si>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</si>
  <si>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</si>
  <si>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</si>
  <si>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</si>
  <si>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</si>
  <si>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</si>
  <si>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</si>
  <si>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</si>
  <si>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</si>
  <si>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</si>
  <si>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</si>
  <si>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</si>
  <si>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</si>
  <si>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</si>
  <si>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</si>
  <si>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</si>
  <si>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</si>
  <si>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</si>
  <si>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</si>
  <si>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</si>
  <si>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</si>
  <si>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</si>
  <si>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</si>
  <si>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</si>
  <si>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</si>
  <si>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</si>
  <si>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</si>
  <si>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</si>
  <si>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</si>
  <si>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</si>
  <si>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</si>
  <si>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</si>
  <si>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</si>
  <si>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</si>
  <si>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</si>
  <si>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</si>
  <si>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</si>
  <si>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</si>
  <si>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</si>
  <si>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</si>
  <si>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</si>
  <si>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</si>
  <si>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</si>
  <si>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</si>
  <si>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</si>
  <si>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</si>
  <si>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</si>
  <si>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</si>
  <si>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</si>
  <si>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</si>
  <si>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</si>
  <si>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</si>
  <si>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</si>
  <si>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</si>
  <si>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</si>
  <si>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</si>
  <si>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</si>
  <si>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</si>
  <si>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</si>
  <si>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</si>
  <si>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</si>
  <si>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</si>
  <si>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</si>
  <si>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</si>
  <si>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</si>
  <si>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</si>
  <si>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</si>
  <si>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</si>
  <si>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</si>
  <si>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</si>
  <si>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</si>
  <si>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</si>
  <si>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</si>
  <si>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</si>
  <si>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</si>
  <si>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</si>
  <si>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</si>
  <si>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</si>
  <si>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</si>
  <si>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</si>
  <si>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</si>
  <si>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</si>
  <si>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</si>
  <si>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</si>
  <si>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</si>
  <si>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</si>
  <si>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</si>
  <si>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</si>
  <si>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</si>
  <si>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</si>
  <si>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</si>
  <si>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</si>
  <si>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</si>
  <si>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</si>
  <si>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</si>
  <si>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</si>
  <si>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</si>
  <si>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</si>
  <si>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</si>
  <si>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</si>
  <si>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</si>
  <si>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</si>
  <si>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</si>
  <si>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</si>
  <si>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</si>
  <si>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</si>
  <si>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</si>
  <si>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</si>
  <si>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</si>
  <si>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</si>
  <si>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</si>
  <si>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</si>
  <si>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</si>
  <si>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</si>
  <si>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</si>
  <si>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</si>
  <si>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</si>
  <si>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</si>
  <si>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</si>
  <si>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</si>
  <si>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</si>
  <si>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</si>
  <si>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</si>
  <si>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</si>
  <si>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</si>
  <si>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</si>
  <si>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</si>
  <si>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</si>
  <si>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</si>
  <si>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</si>
  <si>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</si>
  <si>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</si>
  <si>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</si>
  <si>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</si>
  <si>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</si>
  <si>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</si>
  <si>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</si>
  <si>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</si>
  <si>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</si>
  <si>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</si>
  <si>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</si>
  <si>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</si>
  <si>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</si>
  <si>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</si>
  <si>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</si>
  <si>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</si>
  <si>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</si>
  <si>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</si>
  <si>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</si>
  <si>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</si>
  <si>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</si>
  <si>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</si>
  <si>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</si>
  <si>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</si>
  <si>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</si>
  <si>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</si>
  <si>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</si>
  <si>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</si>
  <si>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</si>
  <si>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</si>
  <si>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</si>
  <si>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</si>
  <si>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</si>
  <si>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</si>
  <si>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</si>
  <si>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</si>
  <si>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</si>
  <si>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</si>
  <si>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</si>
  <si>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</si>
  <si>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</si>
  <si>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</si>
  <si>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</si>
  <si>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</si>
  <si>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</si>
  <si>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</si>
  <si>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</si>
  <si>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</si>
  <si>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</si>
  <si>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</si>
  <si>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</si>
  <si>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</si>
  <si>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</si>
  <si>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</si>
  <si>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</si>
  <si>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</si>
  <si>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</si>
  <si>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</si>
  <si>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</si>
  <si>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</si>
  <si>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</si>
  <si>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</si>
  <si>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</si>
  <si>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</si>
  <si>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</si>
  <si>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</si>
  <si>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</si>
  <si>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</si>
  <si>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</si>
  <si>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</si>
  <si>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</si>
  <si>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</si>
  <si>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</si>
  <si>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</si>
  <si>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</si>
  <si>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</si>
  <si>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</si>
  <si>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</si>
  <si>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</si>
  <si>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</si>
  <si>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</si>
  <si>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</si>
  <si>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</si>
  <si>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</si>
  <si>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</si>
  <si>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</si>
  <si>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</si>
  <si>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</si>
  <si>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</si>
  <si>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</si>
  <si>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</si>
  <si>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</si>
  <si>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</si>
  <si>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</si>
  <si>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</si>
  <si>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</si>
  <si>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</si>
  <si>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</si>
  <si>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</si>
  <si>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</si>
  <si>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</si>
  <si>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</si>
  <si>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</si>
  <si>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</si>
  <si>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</si>
  <si>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</si>
  <si>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</si>
  <si>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</si>
  <si>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</si>
  <si>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</si>
  <si>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</si>
  <si>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</si>
  <si>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</si>
  <si>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</si>
  <si>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</si>
  <si>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</si>
  <si>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</si>
  <si>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</si>
  <si>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</si>
  <si>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</si>
  <si>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</si>
  <si>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</si>
  <si>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</si>
  <si>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</si>
  <si>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</si>
  <si>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</si>
  <si>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</si>
  <si>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</si>
  <si>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</si>
  <si>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</si>
  <si>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</si>
  <si>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</si>
  <si>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</si>
  <si>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</si>
  <si>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</si>
  <si>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</si>
  <si>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</si>
  <si>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</si>
  <si>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</si>
  <si>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</si>
  <si>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</si>
  <si>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</si>
  <si>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</si>
  <si>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</si>
  <si>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</si>
  <si>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</si>
  <si>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</si>
  <si>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</si>
  <si>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</si>
  <si>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</si>
  <si>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</si>
  <si>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</si>
  <si>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</si>
  <si>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</si>
  <si>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</si>
  <si>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</si>
  <si>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</si>
  <si>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</si>
  <si>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</si>
  <si>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</si>
  <si>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</si>
  <si>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</si>
  <si>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</si>
  <si>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</si>
  <si>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</si>
  <si>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</si>
  <si>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</si>
  <si>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</si>
  <si>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</si>
  <si>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</si>
  <si>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</si>
  <si>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</si>
  <si>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</si>
  <si>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</si>
  <si>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</si>
  <si>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</si>
  <si>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</si>
  <si>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</si>
  <si>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</si>
  <si>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</si>
  <si>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</si>
  <si>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</si>
  <si>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</si>
  <si>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</si>
  <si>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</si>
  <si>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</si>
  <si>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</si>
  <si>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</si>
  <si>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</si>
  <si>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</si>
  <si>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</si>
  <si>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</si>
  <si>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</si>
  <si>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</si>
  <si>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</si>
  <si>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</si>
  <si>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</si>
  <si>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</si>
  <si>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</si>
  <si>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</si>
  <si>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</si>
  <si>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</si>
  <si>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</si>
  <si>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</si>
  <si>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</si>
  <si>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</si>
  <si>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</si>
  <si>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</si>
  <si>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</si>
  <si>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</si>
  <si>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</si>
  <si>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</si>
  <si>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</si>
  <si>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</si>
  <si>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</si>
  <si>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</si>
  <si>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</si>
  <si>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</si>
  <si>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</si>
  <si>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</si>
  <si>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</si>
  <si>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</si>
  <si>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</si>
  <si>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</si>
  <si>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</si>
  <si>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</si>
  <si>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</si>
  <si>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</si>
  <si>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</si>
  <si>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</si>
  <si>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</si>
  <si>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</si>
  <si>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</si>
  <si>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</si>
  <si>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</si>
  <si>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</si>
  <si>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</si>
  <si>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</si>
  <si>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</si>
  <si>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</si>
  <si>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</si>
  <si>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</si>
  <si>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</si>
  <si>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</si>
  <si>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</si>
  <si>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</si>
  <si>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</si>
  <si>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</si>
  <si>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</si>
  <si>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</si>
  <si>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</si>
  <si>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</si>
  <si>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</si>
  <si>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</si>
  <si>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</si>
  <si>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</si>
  <si>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</si>
  <si>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</si>
  <si>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</si>
  <si>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</si>
  <si>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</si>
  <si>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</si>
  <si>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</si>
  <si>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</si>
  <si>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</si>
  <si>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</si>
  <si>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</si>
  <si>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</si>
  <si>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</si>
  <si>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</si>
  <si>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</si>
  <si>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</si>
  <si>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</si>
  <si>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</si>
  <si>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</si>
  <si>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</si>
  <si>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</si>
  <si>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</si>
  <si>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</si>
  <si>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</si>
  <si>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</si>
  <si>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</si>
  <si>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</si>
  <si>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</si>
  <si>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</si>
  <si>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</si>
  <si>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</si>
  <si>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</si>
  <si>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</si>
  <si>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</si>
  <si>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</si>
  <si>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</si>
  <si>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</si>
  <si>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</si>
  <si>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</si>
  <si>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</si>
  <si>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</si>
  <si>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</si>
  <si>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</si>
  <si>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</si>
  <si>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</si>
  <si>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</si>
  <si>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</si>
  <si>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</si>
  <si>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</si>
  <si>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</si>
  <si>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</si>
  <si>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</si>
  <si>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</si>
  <si>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</si>
  <si>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</si>
  <si>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</si>
  <si>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</si>
  <si>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</si>
  <si>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</si>
  <si>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</si>
  <si>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</si>
  <si>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</si>
  <si>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</si>
  <si>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</si>
  <si>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</si>
  <si>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</si>
  <si>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</si>
  <si>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</si>
  <si>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</si>
  <si>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</si>
  <si>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</si>
  <si>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</si>
  <si>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</si>
  <si>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</si>
  <si>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</si>
  <si>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</si>
  <si>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</si>
  <si>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</si>
  <si>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</si>
  <si>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</si>
  <si>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</si>
  <si>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</si>
  <si>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</si>
  <si>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</si>
  <si>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</si>
  <si>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</si>
  <si>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</si>
  <si>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</si>
  <si>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</si>
  <si>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</si>
  <si>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</si>
  <si>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</si>
  <si>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</si>
  <si>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</si>
  <si>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</si>
  <si>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</si>
  <si>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</si>
  <si>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</si>
  <si>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</si>
  <si>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</si>
  <si>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</si>
  <si>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</si>
  <si>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</si>
  <si>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</si>
  <si>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</si>
  <si>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</si>
  <si>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</si>
  <si>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</si>
  <si>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</si>
  <si>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</si>
  <si>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</si>
  <si>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</si>
  <si>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</si>
  <si>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</si>
  <si>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</si>
  <si>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</si>
  <si>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</si>
  <si>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</si>
  <si>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</si>
  <si>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</si>
  <si>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</si>
  <si>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</si>
  <si>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</si>
  <si>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</si>
  <si>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</si>
  <si>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</si>
  <si>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</si>
  <si>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</si>
  <si>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</si>
  <si>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</si>
  <si>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</si>
  <si>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</si>
  <si>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</si>
  <si>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</si>
  <si>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</si>
  <si>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</si>
  <si>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</si>
  <si>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</si>
  <si>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</si>
  <si>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</si>
  <si>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</si>
  <si>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</si>
  <si>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</si>
  <si>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</si>
  <si>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</si>
  <si>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</si>
  <si>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</si>
  <si>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</si>
  <si>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</si>
  <si>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</si>
  <si>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</si>
  <si>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</si>
  <si>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</si>
  <si>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</si>
  <si>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</si>
  <si>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</si>
  <si>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</si>
  <si>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</si>
  <si>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</si>
  <si>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</si>
  <si>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</si>
  <si>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</si>
  <si>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</si>
  <si>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</si>
  <si>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</si>
  <si>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</si>
  <si>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</si>
  <si>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</si>
  <si>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</si>
  <si>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</si>
  <si>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</si>
  <si>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</si>
  <si>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</si>
  <si>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</si>
  <si>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</si>
  <si>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</si>
  <si>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</si>
  <si>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</si>
  <si>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</si>
  <si>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</si>
  <si>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</si>
  <si>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</si>
  <si>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</si>
  <si>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</si>
  <si>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</si>
  <si>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</si>
  <si>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</si>
  <si>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</si>
  <si>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</si>
  <si>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</si>
  <si>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</si>
  <si>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</si>
  <si>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</si>
  <si>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</si>
  <si>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</si>
  <si>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</si>
  <si>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</si>
  <si>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</si>
  <si>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</si>
  <si>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</si>
  <si>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</si>
  <si>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</si>
  <si>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</si>
  <si>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</si>
  <si>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</si>
  <si>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</si>
  <si>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</si>
  <si>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</si>
  <si>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</si>
  <si>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</si>
  <si>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</si>
  <si>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</si>
  <si>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</si>
  <si>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</si>
  <si>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</si>
  <si>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</si>
  <si>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</si>
  <si>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</si>
  <si>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</si>
  <si>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</si>
  <si>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</si>
  <si>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</si>
  <si>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</si>
  <si>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</si>
  <si>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</si>
  <si>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</si>
  <si>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</si>
  <si>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</si>
  <si>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</si>
  <si>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</si>
  <si>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</si>
  <si>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</si>
  <si>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</si>
  <si>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</si>
  <si>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</si>
  <si>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</si>
  <si>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</si>
  <si>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</si>
  <si>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</si>
  <si>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</si>
  <si>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</si>
  <si>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</si>
  <si>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</si>
  <si>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</si>
  <si>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</si>
  <si>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</si>
  <si>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</si>
  <si>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</si>
  <si>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</si>
  <si>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</si>
  <si>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</si>
  <si>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</si>
  <si>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</si>
  <si>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</si>
  <si>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</si>
  <si>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</si>
  <si>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</si>
  <si>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</si>
  <si>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</si>
  <si>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</si>
  <si>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</si>
  <si>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</si>
  <si>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</si>
  <si>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</si>
  <si>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</si>
  <si>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</si>
  <si>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</si>
  <si>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</si>
  <si>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</si>
  <si>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</si>
  <si>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</si>
  <si>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</si>
  <si>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</si>
  <si>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</si>
  <si>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</si>
  <si>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</si>
  <si>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</si>
  <si>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</si>
  <si>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</si>
  <si>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</si>
  <si>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</si>
  <si>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</si>
  <si>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</si>
  <si>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</si>
  <si>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</si>
  <si>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</si>
  <si>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</si>
  <si>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</si>
  <si>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</si>
  <si>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</si>
  <si>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</si>
  <si>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</si>
  <si>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</si>
  <si>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</si>
  <si>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</si>
  <si>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</si>
  <si>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</si>
  <si>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</si>
  <si>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</si>
  <si>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</si>
  <si>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</si>
  <si>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</si>
  <si>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</si>
  <si>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</si>
  <si>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</si>
  <si>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</si>
  <si>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</si>
  <si>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</si>
  <si>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</si>
  <si>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</si>
  <si>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</si>
  <si>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</si>
  <si>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</si>
  <si>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</si>
  <si>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</si>
  <si>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</si>
  <si>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</si>
  <si>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</si>
  <si>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</si>
  <si>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</si>
  <si>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</si>
  <si>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</si>
  <si>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</si>
  <si>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</si>
  <si>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</si>
  <si>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</si>
  <si>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</si>
  <si>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</si>
  <si>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</si>
  <si>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</si>
  <si>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</si>
  <si>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</si>
  <si>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</si>
  <si>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</si>
  <si>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</si>
  <si>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</si>
  <si>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</si>
  <si>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</si>
  <si>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</si>
  <si>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</si>
  <si>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</si>
  <si>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</si>
  <si>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</si>
  <si>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</si>
  <si>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</si>
  <si>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</si>
  <si>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</si>
  <si>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</si>
  <si>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</si>
  <si>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</si>
  <si>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</si>
  <si>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</si>
  <si>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</si>
  <si>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</si>
  <si>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</si>
  <si>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</si>
  <si>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</si>
  <si>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</si>
  <si>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</si>
  <si>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</si>
  <si>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</si>
  <si>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</si>
  <si>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</si>
  <si>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</si>
  <si>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</si>
  <si>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</si>
  <si>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</si>
  <si>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</si>
  <si>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</si>
  <si>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</si>
  <si>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</si>
  <si>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</si>
  <si>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</si>
  <si>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</si>
  <si>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</si>
  <si>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</si>
  <si>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</si>
  <si>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</si>
  <si>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</si>
  <si>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</si>
  <si>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</si>
  <si>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</si>
  <si>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</si>
  <si>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</si>
  <si>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</si>
  <si>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</si>
  <si>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</si>
  <si>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</si>
  <si>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</si>
  <si>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</si>
  <si>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</si>
  <si>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</si>
  <si>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</si>
  <si>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</si>
  <si>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</si>
  <si>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</si>
  <si>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</si>
  <si>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</si>
  <si>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</si>
  <si>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</si>
  <si>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</si>
  <si>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</si>
  <si>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</si>
  <si>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</si>
  <si>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</si>
  <si>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</si>
  <si>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</si>
  <si>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</si>
  <si>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</si>
  <si>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</si>
  <si>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</si>
  <si>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</si>
  <si>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</si>
  <si>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</si>
  <si>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</si>
  <si>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</si>
  <si>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</si>
  <si>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</si>
  <si>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</si>
  <si>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</si>
  <si>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</si>
  <si>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</si>
  <si>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</si>
  <si>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</si>
  <si>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</si>
  <si>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</si>
  <si>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</si>
  <si>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</si>
  <si>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</si>
  <si>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</si>
  <si>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</si>
  <si>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</si>
  <si>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</si>
  <si>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</si>
  <si>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</si>
  <si>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</si>
  <si>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</si>
  <si>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</si>
  <si>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</si>
  <si>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</si>
  <si>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</si>
  <si>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</si>
  <si>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</si>
  <si>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</si>
  <si>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</si>
  <si>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</si>
  <si>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</si>
  <si>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</si>
  <si>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</si>
  <si>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</si>
  <si>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</si>
  <si>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</si>
  <si>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</si>
  <si>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</si>
  <si>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</si>
  <si>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</si>
  <si>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</si>
  <si>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</si>
  <si>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</si>
  <si>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</si>
  <si>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</si>
  <si>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</si>
  <si>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</si>
  <si>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</si>
  <si>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</si>
  <si>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</si>
  <si>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</si>
  <si>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</si>
  <si>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</si>
  <si>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</si>
  <si>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</si>
  <si>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</si>
  <si>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</si>
  <si>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</si>
  <si>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</si>
  <si>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</si>
  <si>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</si>
  <si>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</si>
  <si>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</si>
  <si>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</si>
  <si>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</si>
  <si>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</si>
  <si>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</si>
  <si>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</si>
  <si>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</si>
  <si>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</si>
  <si>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</si>
  <si>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</si>
  <si>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</si>
  <si>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</si>
  <si>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</si>
  <si>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</si>
  <si>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</si>
  <si>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</si>
  <si>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</si>
  <si>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</si>
  <si>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</si>
  <si>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</si>
  <si>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</si>
  <si>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</si>
  <si>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</si>
  <si>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</si>
  <si>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</si>
  <si>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</si>
  <si>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</si>
  <si>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</si>
  <si>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</si>
  <si>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</si>
  <si>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</si>
  <si>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</si>
  <si>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</si>
  <si>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</si>
  <si>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</si>
  <si>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</si>
  <si>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</si>
  <si>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</si>
  <si>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</si>
  <si>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</si>
  <si>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</si>
  <si>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</si>
  <si>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</si>
  <si>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</si>
  <si>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</si>
  <si>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</si>
  <si>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</si>
  <si>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</si>
  <si>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</si>
  <si>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</si>
  <si>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</si>
  <si>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</si>
  <si>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</si>
  <si>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</si>
  <si>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</si>
  <si>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</si>
  <si>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</si>
  <si>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</si>
  <si>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</si>
  <si>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</si>
  <si>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</si>
  <si>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</si>
  <si>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</si>
  <si>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</si>
  <si>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</si>
  <si>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</si>
  <si>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</si>
  <si>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</si>
  <si>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</si>
  <si>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</si>
  <si>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</si>
  <si>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</si>
  <si>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</si>
  <si>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</si>
  <si>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</si>
  <si>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</si>
  <si>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</si>
  <si>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</si>
  <si>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</si>
  <si>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</si>
  <si>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</si>
  <si>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</si>
  <si>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</si>
  <si>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</si>
  <si>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</si>
  <si>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</si>
  <si>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</si>
  <si>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</si>
  <si>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</si>
  <si>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</si>
  <si>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</si>
  <si>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</si>
  <si>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</si>
  <si>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</si>
  <si>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</si>
  <si>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</si>
  <si>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</si>
  <si>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</si>
  <si>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</si>
  <si>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</si>
  <si>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</si>
  <si>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</si>
  <si>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</si>
  <si>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</si>
  <si>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</si>
  <si>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</si>
  <si>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</si>
  <si>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</si>
  <si>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</si>
  <si>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</si>
  <si>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</si>
  <si>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</si>
  <si>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</si>
  <si>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</si>
  <si>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</si>
  <si>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</si>
  <si>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</si>
  <si>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</si>
  <si>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</si>
  <si>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</si>
  <si>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</si>
  <si>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</si>
  <si>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</si>
  <si>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</si>
  <si>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</si>
  <si>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</si>
  <si>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</si>
  <si>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</si>
  <si>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</si>
  <si>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</si>
  <si>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</si>
  <si>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</si>
  <si>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</si>
  <si>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</si>
  <si>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</si>
  <si>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</si>
  <si>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</si>
  <si>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</si>
  <si>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</si>
  <si>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</si>
  <si>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</si>
  <si>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</si>
  <si>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</si>
  <si>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</si>
  <si>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</si>
  <si>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</si>
  <si>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</si>
  <si>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</si>
  <si>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</si>
  <si>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</si>
  <si>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</si>
  <si>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</si>
  <si>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</si>
  <si>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</si>
  <si>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</si>
  <si>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</si>
  <si>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</si>
  <si>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</si>
  <si>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</si>
  <si>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</si>
  <si>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</si>
  <si>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</si>
  <si>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</si>
  <si>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</si>
  <si>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</si>
  <si>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</si>
  <si>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</si>
  <si>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</si>
  <si>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</si>
  <si>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</si>
  <si>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</si>
  <si>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</si>
  <si>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</si>
  <si>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</si>
  <si>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</si>
  <si>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</si>
  <si>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</si>
  <si>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</si>
  <si>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</si>
  <si>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</si>
  <si>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</si>
  <si>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</si>
  <si>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</si>
  <si>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</si>
  <si>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</si>
  <si>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</si>
  <si>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</si>
  <si>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</si>
  <si>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</si>
  <si>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</si>
  <si>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</si>
  <si>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</si>
  <si>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</si>
  <si>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</si>
  <si>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</si>
  <si>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</si>
  <si>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</si>
  <si>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</si>
  <si>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</si>
  <si>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</si>
  <si>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</si>
  <si>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</si>
  <si>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</si>
  <si>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</si>
  <si>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</si>
  <si>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</si>
  <si>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</si>
  <si>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</si>
  <si>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</si>
  <si>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</si>
  <si>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</si>
  <si>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</si>
  <si>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</si>
  <si>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</si>
  <si>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</si>
  <si>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</si>
  <si>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</si>
  <si>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</si>
  <si>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</si>
  <si>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</si>
  <si>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</si>
  <si>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</si>
  <si>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</si>
  <si>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</si>
  <si>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</si>
  <si>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</si>
  <si>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</si>
  <si>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</si>
  <si>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</si>
  <si>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</si>
  <si>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</si>
  <si>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</si>
  <si>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</si>
  <si>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</si>
  <si>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</si>
  <si>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</si>
  <si>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</si>
  <si>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</si>
  <si>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</si>
  <si>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</si>
  <si>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</si>
  <si>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</si>
  <si>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</si>
  <si>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</si>
  <si>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</si>
  <si>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</si>
  <si>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</si>
  <si>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</si>
  <si>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</si>
  <si>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</si>
  <si>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</si>
  <si>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</si>
  <si>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</si>
  <si>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</si>
  <si>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</si>
  <si>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</si>
  <si>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</si>
  <si>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</si>
  <si>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</si>
  <si>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</si>
  <si>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</si>
  <si>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</si>
  <si>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</si>
  <si>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</si>
  <si>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</si>
  <si>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</si>
  <si>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</si>
  <si>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</si>
  <si>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</si>
  <si>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</si>
  <si>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</si>
  <si>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</si>
  <si>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</si>
  <si>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</si>
  <si>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</si>
  <si>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</si>
  <si>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</si>
  <si>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</si>
  <si>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</si>
  <si>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</si>
  <si>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</si>
  <si>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</si>
  <si>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</si>
  <si>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</si>
  <si>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</si>
  <si>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</si>
  <si>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</si>
  <si>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</si>
  <si>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</si>
  <si>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</si>
  <si>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</si>
  <si>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</si>
  <si>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</si>
  <si>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</si>
  <si>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</si>
  <si>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</si>
  <si>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</si>
  <si>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</si>
  <si>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</si>
  <si>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</si>
  <si>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</si>
  <si>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</si>
  <si>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</si>
  <si>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</si>
  <si>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</si>
  <si>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</si>
  <si>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</si>
  <si>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</si>
  <si>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</si>
  <si>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</si>
  <si>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</si>
  <si>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</si>
  <si>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</si>
  <si>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</si>
  <si>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</si>
  <si>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</si>
  <si>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</si>
  <si>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</si>
  <si>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</si>
  <si>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</si>
  <si>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</si>
  <si>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</si>
  <si>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</si>
  <si>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</si>
  <si>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</si>
  <si>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</si>
  <si>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</si>
  <si>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</si>
  <si>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</si>
  <si>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</si>
  <si>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</si>
  <si>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</si>
  <si>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</si>
  <si>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</si>
  <si>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</si>
  <si>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</si>
  <si>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</si>
  <si>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</si>
  <si>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</si>
  <si>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</si>
  <si>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</si>
  <si>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</si>
  <si>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</si>
  <si>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</si>
  <si>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</si>
  <si>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</si>
  <si>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</si>
  <si>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</si>
  <si>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</si>
  <si>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</si>
  <si>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</si>
  <si>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</si>
  <si>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</si>
  <si>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</si>
  <si>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</si>
  <si>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</si>
  <si>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</si>
  <si>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</si>
  <si>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</si>
  <si>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</si>
  <si>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</si>
  <si>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</si>
  <si>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</si>
  <si>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</si>
  <si>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</si>
  <si>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</si>
  <si>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</si>
  <si>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</si>
  <si>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</si>
  <si>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</si>
  <si>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</si>
  <si>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</si>
  <si>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</si>
  <si>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</si>
  <si>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</si>
  <si>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</si>
  <si>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</si>
  <si>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</si>
  <si>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</si>
  <si>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</si>
  <si>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</si>
  <si>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</si>
  <si>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</si>
  <si>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</si>
  <si>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</si>
  <si>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</si>
  <si>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</si>
  <si>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</si>
  <si>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</si>
  <si>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</si>
  <si>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</si>
  <si>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</si>
  <si>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</si>
  <si>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</si>
  <si>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</si>
  <si>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</si>
  <si>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</si>
  <si>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</si>
  <si>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</si>
  <si>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</si>
  <si>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</si>
  <si>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</si>
  <si>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</si>
  <si>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</si>
  <si>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</si>
  <si>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</si>
  <si>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</si>
  <si>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</si>
  <si>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</si>
  <si>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</si>
  <si>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</si>
  <si>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</si>
  <si>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</si>
  <si>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</si>
  <si>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</si>
  <si>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</si>
  <si>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</si>
  <si>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</si>
  <si>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</si>
  <si>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</si>
  <si>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</si>
  <si>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</si>
  <si>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</si>
  <si>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</si>
  <si>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</si>
  <si>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</si>
  <si>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</si>
  <si>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</si>
  <si>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</si>
  <si>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</si>
  <si>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</si>
  <si>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</si>
  <si>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</si>
  <si>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</si>
  <si>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</si>
  <si>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</si>
  <si>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</si>
  <si>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</si>
  <si>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</si>
  <si>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</si>
  <si>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</si>
  <si>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</si>
  <si>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</si>
  <si>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</si>
  <si>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</si>
  <si>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</si>
  <si>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</si>
  <si>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</si>
  <si>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</si>
  <si>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</si>
  <si>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</si>
  <si>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</si>
  <si>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</si>
  <si>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</si>
  <si>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</si>
  <si>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</si>
  <si>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</si>
  <si>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</si>
  <si>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</si>
  <si>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</si>
  <si>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</si>
  <si>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</si>
  <si>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</si>
  <si>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</si>
  <si>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</si>
  <si>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</si>
  <si>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</si>
  <si>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</si>
  <si>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</si>
  <si>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</si>
  <si>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</si>
  <si>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</si>
  <si>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</si>
  <si>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</si>
  <si>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</si>
  <si>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</si>
  <si>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</si>
  <si>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</si>
  <si>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</si>
  <si>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</si>
  <si>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</si>
  <si>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</si>
  <si>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</si>
  <si>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</si>
  <si>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</si>
  <si>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</si>
  <si>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</si>
  <si>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</si>
  <si>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</si>
  <si>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</si>
  <si>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</si>
  <si>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</si>
  <si>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</si>
  <si>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</si>
  <si>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</si>
  <si>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</si>
  <si>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</si>
  <si>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</si>
  <si>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</si>
  <si>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</si>
  <si>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</si>
  <si>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</si>
  <si>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</si>
  <si>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</si>
  <si>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</si>
  <si>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</si>
  <si>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</si>
  <si>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</si>
  <si>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</si>
  <si>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</si>
  <si>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</si>
  <si>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</si>
  <si>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</si>
  <si>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</si>
  <si>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</si>
  <si>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</si>
  <si>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</si>
  <si>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</si>
  <si>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</si>
  <si>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</si>
  <si>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</si>
  <si>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</si>
  <si>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</si>
  <si>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</si>
  <si>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</si>
  <si>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</si>
  <si>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</si>
  <si>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</si>
  <si>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</si>
  <si>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</si>
  <si>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</si>
  <si>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</si>
  <si>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</si>
  <si>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</si>
  <si>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</si>
  <si>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</si>
  <si>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</si>
  <si>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</si>
  <si>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</si>
  <si>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</si>
  <si>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</si>
  <si>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</si>
  <si>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</si>
  <si>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</si>
  <si>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</si>
  <si>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</si>
  <si>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</si>
  <si>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</si>
  <si>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</si>
  <si>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</si>
  <si>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</si>
  <si>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</si>
  <si>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</si>
  <si>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</si>
  <si>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</si>
  <si>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</si>
  <si>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</si>
  <si>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</si>
  <si>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</si>
  <si>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</si>
  <si>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</si>
  <si>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</si>
  <si>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</si>
  <si>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</si>
  <si>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</si>
  <si>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</si>
  <si>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</si>
  <si>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</si>
  <si>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</si>
  <si>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</si>
  <si>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</si>
  <si>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</si>
  <si>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</si>
  <si>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</si>
  <si>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</si>
  <si>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</si>
  <si>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</si>
  <si>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</si>
  <si>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</si>
  <si>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</si>
  <si>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</si>
  <si>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</si>
  <si>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</si>
  <si>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</si>
  <si>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</si>
  <si>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</si>
  <si>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</si>
  <si>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</si>
  <si>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</si>
  <si>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</si>
  <si>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</si>
  <si>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</si>
  <si>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</si>
  <si>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</si>
  <si>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</si>
  <si>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</si>
  <si>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</si>
  <si>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</si>
  <si>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</si>
  <si>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</si>
  <si>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</si>
  <si>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</si>
  <si>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</si>
  <si>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</si>
  <si>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</si>
  <si>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</si>
  <si>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</si>
  <si>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</si>
  <si>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</si>
  <si>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</si>
  <si>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</si>
  <si>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</si>
  <si>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</si>
  <si>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</si>
  <si>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</si>
  <si>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</si>
  <si>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</si>
  <si>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</si>
  <si>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</si>
  <si>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</si>
  <si>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</si>
  <si>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</si>
  <si>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</si>
  <si>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</si>
  <si>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</si>
  <si>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</si>
  <si>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</si>
  <si>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</si>
  <si>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</si>
  <si>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</si>
  <si>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</si>
  <si>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</si>
  <si>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</si>
  <si>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</si>
  <si>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</si>
  <si>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</si>
  <si>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</si>
  <si>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</si>
  <si>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</si>
  <si>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</si>
  <si>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</si>
  <si>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</si>
  <si>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</si>
  <si>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</si>
  <si>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</si>
  <si>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</si>
  <si>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</si>
  <si>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</si>
  <si>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</si>
  <si>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</si>
  <si>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</si>
  <si>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</si>
  <si>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</si>
  <si>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</si>
  <si>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</si>
  <si>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</si>
  <si>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</si>
  <si>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</si>
  <si>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</si>
  <si>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</si>
  <si>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</si>
  <si>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</si>
  <si>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</si>
  <si>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</si>
  <si>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</si>
  <si>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</si>
  <si>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</si>
  <si>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</si>
  <si>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</si>
  <si>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</si>
  <si>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</si>
  <si>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</si>
  <si>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</si>
  <si>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</si>
  <si>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</si>
  <si>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</si>
  <si>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</si>
  <si>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</si>
  <si>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</si>
  <si>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</si>
  <si>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</si>
  <si>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</si>
  <si>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</si>
  <si>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</si>
  <si>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</si>
  <si>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</si>
  <si>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</si>
  <si>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</si>
  <si>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</si>
  <si>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</si>
  <si>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</si>
  <si>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</si>
  <si>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</si>
  <si>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</si>
  <si>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</si>
  <si>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</si>
  <si>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</si>
  <si>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</si>
  <si>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</si>
  <si>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</si>
  <si>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</si>
  <si>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</si>
  <si>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</si>
  <si>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</si>
  <si>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</si>
  <si>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</si>
  <si>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</si>
  <si>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</si>
  <si>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</si>
  <si>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</si>
  <si>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</si>
  <si>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</si>
  <si>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</si>
  <si>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</si>
  <si>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</si>
  <si>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</si>
  <si>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</si>
  <si>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</si>
  <si>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</si>
  <si>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</si>
  <si>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</si>
  <si>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</si>
  <si>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</si>
  <si>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</si>
  <si>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</si>
  <si>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</si>
  <si>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</si>
  <si>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</si>
  <si>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</si>
  <si>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</si>
  <si>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</si>
  <si>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</si>
  <si>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</si>
  <si>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</si>
  <si>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</si>
  <si>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</si>
  <si>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</si>
  <si>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</si>
  <si>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</si>
  <si>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</si>
  <si>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</si>
  <si>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</si>
  <si>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</si>
  <si>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</si>
  <si>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</si>
  <si>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</si>
  <si>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</si>
  <si>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</si>
  <si>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</si>
  <si>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</si>
  <si>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</si>
  <si>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</si>
  <si>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</si>
  <si>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</si>
  <si>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</si>
  <si>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</si>
  <si>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</si>
  <si>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</si>
  <si>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</si>
  <si>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</si>
  <si>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</si>
  <si>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</si>
  <si>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</si>
  <si>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</si>
  <si>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</si>
  <si>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</si>
  <si>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</si>
  <si>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</si>
  <si>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</si>
  <si>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</si>
  <si>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</si>
  <si>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</si>
  <si>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</si>
  <si>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</si>
  <si>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</si>
  <si>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</si>
  <si>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</si>
  <si>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</si>
  <si>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</si>
  <si>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</si>
  <si>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</si>
  <si>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</si>
  <si>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</si>
  <si>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</si>
  <si>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</si>
  <si>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</si>
  <si>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</si>
  <si>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</si>
  <si>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</si>
  <si>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</si>
  <si>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</si>
  <si>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</si>
  <si>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</si>
  <si>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</si>
  <si>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</si>
  <si>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</si>
  <si>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</si>
  <si>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</si>
  <si>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</si>
  <si>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</si>
  <si>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</si>
  <si>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</si>
  <si>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</si>
  <si>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</si>
  <si>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</si>
  <si>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</si>
  <si>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</si>
  <si>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</si>
  <si>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</si>
  <si>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</si>
  <si>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</si>
  <si>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</si>
  <si>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</si>
  <si>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</si>
  <si>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</si>
  <si>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</si>
  <si>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</si>
  <si>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</si>
  <si>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</si>
  <si>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</si>
  <si>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</si>
  <si>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</si>
  <si>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</si>
  <si>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</si>
  <si>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</si>
  <si>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</si>
  <si>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</si>
  <si>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</si>
  <si>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</si>
  <si>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</si>
  <si>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</si>
  <si>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</si>
  <si>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</si>
  <si>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</si>
  <si>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</si>
  <si>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</si>
  <si>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</si>
  <si>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</si>
  <si>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</si>
  <si>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</si>
  <si>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</si>
  <si>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</si>
  <si>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</si>
  <si>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</si>
  <si>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</si>
  <si>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</si>
  <si>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</si>
  <si>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</si>
  <si>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</si>
  <si>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</si>
  <si>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</si>
  <si>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</si>
  <si>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</si>
  <si>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</si>
  <si>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</si>
  <si>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</si>
  <si>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</si>
  <si>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</si>
  <si>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</si>
  <si>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</si>
  <si>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</si>
  <si>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</si>
  <si>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</si>
  <si>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</si>
  <si>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</si>
  <si>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</si>
  <si>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</si>
  <si>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</si>
  <si>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</si>
  <si>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</si>
  <si>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</si>
  <si>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</si>
  <si>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</si>
  <si>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</si>
  <si>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</si>
  <si>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</si>
  <si>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</si>
  <si>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</si>
  <si>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</si>
  <si>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</si>
  <si>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</si>
  <si>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</si>
  <si>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</si>
  <si>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</si>
  <si>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</si>
  <si>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</si>
  <si>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</si>
  <si>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</si>
  <si>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</si>
  <si>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</si>
  <si>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</si>
  <si>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</si>
  <si>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</si>
  <si>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</si>
  <si>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</si>
  <si>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</si>
  <si>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</si>
  <si>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</si>
  <si>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</si>
  <si>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</si>
  <si>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</si>
  <si>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</si>
  <si>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</si>
  <si>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</si>
  <si>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</si>
  <si>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</si>
  <si>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</si>
  <si>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</si>
  <si>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</si>
  <si>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</si>
  <si>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</si>
  <si>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</si>
  <si>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</si>
  <si>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</si>
  <si>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</si>
  <si>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</si>
  <si>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</si>
  <si>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</si>
  <si>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</si>
  <si>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</si>
  <si>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</si>
  <si>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</si>
  <si>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</si>
  <si>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</si>
  <si>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</si>
  <si>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</si>
  <si>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</si>
  <si>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</si>
  <si>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</si>
  <si>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</si>
  <si>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</si>
  <si>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</si>
  <si>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</si>
  <si>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</si>
  <si>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</si>
  <si>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</si>
  <si>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</si>
  <si>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</si>
  <si>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</si>
  <si>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</si>
  <si>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</si>
  <si>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</si>
  <si>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</si>
  <si>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</si>
  <si>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</si>
  <si>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</si>
  <si>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</si>
  <si>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</si>
  <si>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</si>
  <si>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</si>
  <si>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</si>
  <si>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</si>
  <si>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</si>
  <si>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</si>
  <si>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</si>
  <si>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</si>
  <si>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</si>
  <si>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</si>
  <si>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</si>
  <si>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</si>
  <si>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</si>
  <si>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</si>
  <si>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</si>
  <si>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</si>
  <si>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</si>
  <si>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</si>
  <si>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</si>
  <si>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</si>
  <si>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</si>
  <si>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</si>
  <si>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</si>
  <si>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</si>
  <si>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</si>
  <si>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</si>
  <si>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</si>
  <si>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</si>
  <si>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</si>
  <si>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</si>
  <si>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</si>
  <si>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</si>
  <si>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</si>
  <si>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</si>
  <si>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</si>
  <si>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</si>
  <si>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</si>
  <si>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</si>
  <si>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</si>
  <si>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</si>
  <si>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</si>
  <si>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</si>
  <si>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</si>
  <si>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</si>
  <si>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</si>
  <si>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</si>
  <si>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</si>
  <si>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</si>
  <si>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</si>
  <si>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</si>
  <si>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</si>
  <si>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</si>
  <si>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</si>
  <si>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</si>
  <si>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</si>
  <si>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</si>
  <si>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</si>
  <si>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</si>
  <si>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</si>
  <si>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</si>
  <si>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</si>
  <si>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</si>
  <si>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</si>
  <si>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</si>
  <si>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</si>
  <si>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</si>
  <si>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</si>
  <si>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</si>
  <si>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</si>
  <si>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</si>
  <si>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</si>
  <si>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</si>
  <si>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</si>
  <si>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</si>
  <si>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</si>
  <si>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</si>
  <si>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</si>
  <si>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</si>
  <si>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</si>
  <si>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</si>
  <si>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</si>
  <si>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</si>
  <si>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</si>
  <si>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</si>
  <si>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</si>
  <si>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</si>
  <si>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</si>
  <si>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</si>
  <si>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</si>
  <si>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</si>
  <si>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</si>
  <si>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</si>
  <si>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</si>
  <si>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</si>
  <si>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</si>
  <si>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</si>
  <si>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</si>
  <si>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</si>
  <si>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</si>
  <si>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</si>
  <si>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</si>
  <si>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</si>
  <si>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</si>
  <si>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</si>
  <si>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</si>
  <si>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</si>
  <si>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</si>
  <si>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</si>
  <si>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</si>
  <si>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</si>
  <si>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</si>
  <si>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</si>
  <si>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</si>
  <si>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</si>
  <si>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</si>
  <si>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</si>
  <si>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</si>
  <si>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</si>
  <si>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</si>
  <si>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</si>
  <si>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</si>
  <si>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</si>
  <si>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</si>
  <si>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</si>
  <si>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</si>
  <si>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</si>
  <si>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</si>
  <si>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</si>
  <si>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</si>
  <si>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</si>
  <si>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</si>
  <si>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</si>
  <si>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</si>
  <si>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</si>
  <si>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</si>
  <si>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</si>
  <si>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</si>
  <si>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</si>
  <si>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</si>
  <si>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</si>
  <si>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</si>
  <si>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</si>
  <si>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</si>
  <si>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</si>
  <si>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</si>
  <si>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</si>
  <si>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</si>
  <si>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</si>
  <si>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</si>
  <si>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</si>
  <si>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</si>
  <si>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</si>
  <si>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</si>
  <si>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</si>
  <si>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</si>
  <si>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</si>
  <si>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</si>
  <si>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</si>
  <si>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</si>
  <si>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</si>
  <si>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</si>
  <si>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</si>
  <si>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</si>
  <si>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</si>
  <si>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</si>
  <si>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</si>
  <si>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</si>
  <si>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</si>
  <si>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</si>
  <si>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</si>
  <si>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</si>
  <si>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</si>
  <si>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</si>
  <si>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</si>
  <si>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</si>
  <si>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</si>
  <si>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</si>
  <si>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</si>
  <si>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</si>
  <si>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</si>
  <si>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</si>
  <si>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</si>
  <si>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</si>
  <si>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</si>
  <si>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</si>
  <si>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</si>
  <si>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</si>
  <si>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</si>
  <si>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</si>
  <si>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</si>
  <si>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</si>
  <si>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</si>
  <si>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</si>
  <si>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</si>
  <si>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</si>
  <si>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</si>
  <si>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</si>
  <si>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</si>
  <si>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</si>
  <si>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</si>
  <si>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</si>
  <si>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</si>
  <si>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</si>
  <si>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</si>
  <si>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</si>
  <si>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</si>
  <si>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</si>
  <si>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</si>
  <si>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</si>
  <si>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</si>
  <si>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</si>
  <si>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</si>
  <si>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</si>
  <si>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</si>
  <si>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</si>
  <si>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</si>
  <si>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</si>
  <si>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</si>
  <si>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</si>
  <si>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</si>
  <si>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</si>
  <si>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</si>
  <si>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</si>
  <si>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</si>
  <si>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</si>
  <si>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</si>
  <si>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</si>
  <si>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</si>
  <si>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</si>
  <si>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</si>
  <si>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</si>
  <si>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</si>
  <si>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</si>
  <si>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</si>
  <si>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</si>
  <si>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</si>
  <si>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</si>
  <si>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</si>
  <si>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</si>
  <si>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</si>
  <si>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</si>
  <si>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</si>
  <si>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</si>
  <si>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</si>
  <si>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</si>
  <si>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</si>
  <si>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</si>
  <si>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</si>
  <si>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</si>
  <si>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</si>
  <si>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</si>
  <si>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</si>
  <si>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</si>
  <si>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</si>
  <si>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</si>
  <si>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</si>
  <si>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</si>
  <si>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</si>
  <si>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</si>
  <si>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</si>
  <si>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</si>
  <si>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</si>
  <si>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</si>
  <si>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</si>
  <si>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</si>
  <si>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</si>
  <si>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</si>
  <si>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</si>
  <si>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</si>
  <si>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</si>
  <si>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</si>
  <si>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</si>
  <si>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</si>
  <si>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</si>
  <si>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</si>
  <si>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</si>
  <si>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</si>
  <si>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</si>
  <si>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</si>
  <si>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</si>
  <si>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</si>
  <si>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</si>
  <si>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</si>
  <si>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</si>
  <si>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</si>
  <si>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</si>
  <si>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</si>
  <si>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</si>
  <si>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</si>
  <si>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</si>
  <si>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</si>
  <si>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</si>
  <si>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</si>
  <si>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</si>
  <si>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</si>
  <si>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</si>
  <si>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</si>
  <si>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</si>
  <si>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</si>
  <si>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</si>
  <si>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</si>
  <si>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</si>
  <si>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</si>
  <si>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</si>
  <si>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</si>
  <si>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</si>
  <si>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</si>
  <si>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</si>
  <si>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</si>
  <si>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</si>
  <si>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</si>
  <si>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</si>
  <si>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</si>
  <si>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</si>
  <si>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</si>
  <si>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</si>
  <si>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</si>
  <si>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</si>
  <si>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</si>
  <si>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</si>
  <si>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</si>
  <si>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</si>
  <si>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</si>
  <si>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</si>
  <si>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</si>
  <si>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</si>
  <si>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</si>
  <si>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</si>
  <si>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</si>
  <si>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</si>
  <si>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</si>
  <si>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</si>
  <si>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</si>
  <si>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</si>
  <si>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</si>
  <si>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</si>
  <si>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</si>
  <si>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</si>
  <si>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</si>
  <si>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</si>
  <si>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</si>
  <si>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</si>
  <si>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</si>
  <si>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</si>
  <si>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</si>
  <si>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</si>
  <si>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</si>
  <si>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</si>
  <si>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</si>
  <si>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</si>
  <si>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</si>
  <si>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</si>
  <si>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</si>
  <si>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</si>
  <si>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</si>
  <si>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</si>
  <si>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</si>
  <si>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</si>
  <si>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</si>
  <si>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</si>
  <si>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</si>
  <si>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</si>
  <si>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</si>
  <si>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</si>
  <si>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</si>
  <si>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</si>
  <si>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</si>
  <si>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</si>
  <si>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</si>
  <si>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</si>
  <si>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</si>
  <si>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</si>
  <si>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</si>
  <si>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</si>
  <si>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</si>
  <si>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</si>
  <si>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</si>
  <si>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</si>
  <si>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</si>
  <si>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</si>
  <si>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</si>
  <si>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</si>
  <si>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</si>
  <si>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</si>
  <si>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</si>
  <si>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</si>
  <si>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</si>
  <si>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</si>
  <si>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</si>
  <si>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</si>
  <si>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</si>
  <si>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</si>
  <si>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</si>
  <si>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</si>
  <si>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</si>
  <si>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</si>
  <si>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</si>
  <si>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</si>
  <si>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</si>
  <si>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</si>
  <si>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</si>
  <si>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</si>
  <si>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</si>
  <si>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</si>
  <si>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</si>
  <si>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</si>
  <si>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</si>
  <si>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</si>
  <si>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</si>
  <si>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</si>
  <si>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</si>
  <si>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</si>
  <si>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</si>
  <si>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</si>
  <si>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</si>
  <si>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</si>
  <si>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</si>
  <si>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</si>
  <si>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</si>
  <si>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</si>
  <si>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</si>
  <si>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</si>
  <si>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</si>
  <si>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</si>
  <si>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</si>
  <si>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</si>
  <si>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</si>
  <si>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</si>
  <si>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</si>
  <si>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</si>
  <si>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</si>
  <si>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</si>
  <si>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</si>
  <si>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</si>
  <si>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</si>
  <si>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</si>
  <si>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</si>
  <si>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</si>
  <si>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</si>
  <si>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</si>
  <si>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</si>
  <si>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</si>
  <si>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</si>
  <si>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</si>
  <si>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</si>
  <si>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</si>
  <si>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</si>
  <si>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</si>
  <si>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</si>
  <si>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</si>
  <si>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</si>
  <si>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</si>
  <si>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</si>
  <si>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</si>
  <si>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</si>
  <si>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</si>
  <si>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</si>
  <si>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</si>
  <si>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</si>
  <si>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</si>
  <si>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</si>
  <si>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</si>
  <si>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</si>
  <si>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</si>
  <si>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</si>
  <si>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</si>
  <si>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</si>
  <si>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</si>
  <si>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</si>
  <si>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</si>
  <si>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</si>
  <si>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</si>
  <si>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</si>
  <si>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</si>
  <si>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</si>
  <si>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</si>
  <si>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</si>
  <si>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</si>
  <si>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</si>
  <si>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</si>
  <si>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</si>
  <si>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</si>
  <si>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</si>
  <si>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</si>
  <si>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</si>
  <si>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</si>
  <si>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</si>
  <si>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</si>
  <si>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</si>
  <si>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</si>
  <si>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</si>
  <si>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</si>
  <si>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</si>
  <si>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</si>
  <si>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</si>
  <si>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</si>
  <si>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</si>
  <si>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</si>
  <si>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</si>
  <si>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</si>
  <si>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</si>
  <si>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</si>
  <si>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</si>
  <si>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</si>
  <si>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</si>
  <si>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</si>
  <si>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</si>
  <si>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</si>
  <si>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</si>
  <si>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</si>
  <si>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</si>
  <si>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</si>
  <si>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</si>
  <si>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</si>
  <si>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</si>
  <si>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</si>
  <si>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</si>
  <si>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</si>
  <si>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</si>
  <si>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</si>
  <si>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</si>
  <si>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</si>
  <si>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</si>
  <si>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</si>
  <si>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</si>
  <si>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</si>
  <si>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</si>
  <si>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</si>
  <si>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</si>
  <si>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</si>
  <si>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</si>
  <si>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</si>
  <si>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</si>
  <si>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</si>
  <si>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</si>
  <si>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</si>
  <si>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</si>
  <si>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</si>
  <si>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</si>
  <si>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</si>
  <si>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</si>
  <si>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</si>
  <si>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</si>
  <si>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</si>
  <si>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</si>
  <si>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</si>
  <si>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</si>
  <si>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</si>
  <si>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</si>
  <si>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</si>
  <si>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</si>
  <si>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</si>
  <si>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</si>
  <si>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</si>
  <si>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</si>
  <si>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</si>
  <si>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</si>
  <si>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</si>
  <si>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</si>
  <si>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</si>
  <si>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</si>
  <si>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</si>
  <si>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</si>
  <si>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</si>
  <si>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</si>
  <si>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</si>
  <si>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</si>
  <si>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</si>
  <si>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</si>
  <si>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</si>
  <si>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</si>
  <si>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</si>
  <si>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</si>
  <si>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</si>
  <si>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</si>
  <si>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</si>
  <si>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</si>
  <si>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</si>
  <si>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</si>
  <si>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</si>
  <si>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</si>
  <si>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</si>
  <si>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</si>
  <si>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</si>
  <si>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</si>
  <si>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</si>
  <si>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</si>
  <si>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</si>
  <si>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</si>
  <si>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</si>
  <si>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</si>
  <si>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</si>
  <si>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</si>
  <si>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</si>
  <si>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</si>
  <si>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</si>
  <si>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</si>
  <si>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</si>
  <si>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</si>
  <si>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</si>
  <si>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</si>
  <si>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</si>
  <si>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</si>
  <si>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</si>
  <si>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</si>
  <si>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</si>
  <si>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</si>
  <si>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</si>
  <si>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</si>
  <si>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</si>
  <si>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</si>
  <si>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</si>
  <si>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</si>
  <si>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</si>
  <si>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</si>
  <si>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</si>
  <si>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</si>
  <si>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</si>
  <si>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</si>
  <si>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</si>
  <si>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</si>
  <si>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</si>
  <si>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</si>
  <si>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</si>
  <si>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</si>
  <si>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</si>
  <si>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</si>
  <si>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</si>
  <si>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</si>
  <si>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</si>
  <si>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</si>
  <si>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</si>
  <si>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</si>
  <si>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</si>
  <si>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</si>
  <si>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</si>
  <si>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</si>
  <si>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</si>
  <si>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</si>
  <si>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</si>
  <si>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</si>
  <si>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</si>
  <si>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</si>
  <si>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</si>
  <si>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</si>
  <si>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</si>
  <si>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</si>
  <si>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</si>
  <si>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</si>
  <si>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</si>
  <si>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</si>
  <si>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</si>
  <si>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</si>
  <si>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</si>
  <si>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</si>
  <si>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</si>
  <si>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</si>
  <si>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</si>
  <si>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</si>
  <si>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</si>
  <si>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</si>
  <si>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</si>
  <si>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</si>
  <si>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</si>
  <si>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</si>
  <si>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</si>
  <si>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</si>
  <si>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</si>
  <si>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</si>
  <si>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</si>
  <si>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</si>
  <si>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</si>
  <si>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</si>
  <si>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</si>
  <si>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</si>
  <si>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</si>
  <si>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</si>
  <si>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</si>
  <si>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</si>
  <si>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</si>
  <si>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</si>
  <si>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</si>
  <si>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</si>
  <si>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</si>
  <si>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</si>
  <si>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</si>
  <si>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</si>
  <si>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</si>
  <si>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</si>
  <si>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</si>
  <si>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</si>
  <si>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</si>
  <si>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</si>
  <si>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</si>
  <si>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</si>
  <si>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</si>
  <si>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</si>
  <si>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</si>
  <si>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</si>
  <si>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</si>
  <si>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</si>
  <si>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</si>
  <si>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</si>
  <si>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</si>
  <si>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</si>
  <si>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</si>
  <si>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</si>
  <si>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</si>
  <si>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</si>
  <si>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</si>
  <si>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</si>
  <si>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</si>
  <si>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</si>
  <si>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</si>
  <si>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</si>
  <si>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</si>
  <si>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</si>
  <si>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</si>
  <si>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</si>
  <si>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</si>
  <si>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</si>
  <si>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</si>
  <si>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</si>
  <si>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</si>
  <si>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</si>
  <si>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</si>
  <si>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</si>
  <si>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</si>
  <si>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</si>
  <si>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</si>
  <si>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</si>
  <si>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</si>
  <si>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</si>
  <si>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</si>
  <si>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</si>
  <si>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</si>
  <si>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</si>
  <si>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</si>
  <si>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</si>
  <si>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</si>
  <si>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</si>
  <si>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</si>
  <si>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</si>
  <si>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</si>
  <si>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</si>
  <si>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</si>
  <si>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</si>
  <si>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</si>
  <si>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</si>
  <si>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</si>
  <si>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</si>
  <si>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</si>
  <si>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</si>
  <si>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</si>
  <si>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</si>
  <si>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</si>
  <si>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</si>
  <si>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</si>
  <si>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</si>
  <si>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</si>
  <si>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</si>
  <si>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</si>
  <si>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</si>
  <si>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</si>
  <si>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</si>
  <si>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</si>
  <si>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</si>
  <si>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</si>
  <si>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</si>
  <si>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</si>
  <si>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</si>
  <si>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</si>
  <si>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</si>
  <si>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</si>
  <si>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</si>
  <si>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</si>
  <si>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</si>
  <si>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</si>
  <si>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</si>
  <si>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</si>
  <si>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</si>
  <si>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</si>
  <si>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</si>
  <si>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</si>
  <si>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</si>
  <si>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</si>
  <si>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</si>
  <si>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</si>
  <si>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</si>
  <si>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</si>
  <si>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</si>
  <si>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</si>
  <si>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</si>
  <si>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</si>
  <si>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</si>
  <si>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</si>
  <si>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</si>
  <si>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</si>
  <si>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</si>
  <si>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</si>
  <si>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</si>
  <si>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</si>
  <si>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</si>
  <si>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</si>
  <si>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</si>
  <si>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</si>
  <si>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</si>
  <si>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</si>
  <si>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</si>
  <si>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</si>
  <si>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</si>
  <si>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</si>
  <si>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</si>
  <si>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</si>
  <si>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</si>
  <si>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</si>
  <si>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</si>
  <si>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</si>
  <si>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</si>
  <si>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</si>
  <si>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</si>
  <si>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</si>
  <si>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</si>
  <si>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</si>
  <si>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</si>
  <si>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</si>
  <si>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</si>
  <si>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</si>
  <si>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</si>
  <si>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</si>
  <si>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</si>
  <si>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</si>
  <si>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</si>
  <si>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</si>
  <si>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</si>
  <si>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</si>
  <si>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</si>
  <si>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</si>
  <si>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</si>
  <si>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</si>
  <si>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</si>
  <si>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</si>
  <si>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</si>
  <si>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</si>
  <si>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</si>
  <si>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</si>
  <si>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</si>
  <si>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</si>
  <si>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</si>
  <si>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</si>
  <si>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</si>
  <si>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</si>
  <si>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</si>
  <si>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</si>
  <si>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</si>
  <si>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</si>
  <si>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</si>
  <si>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</si>
  <si>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</si>
  <si>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</si>
  <si>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</si>
  <si>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</si>
  <si>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</si>
  <si>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</si>
  <si>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</si>
  <si>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</si>
  <si>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</si>
  <si>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</si>
  <si>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</si>
  <si>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</si>
  <si>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</si>
  <si>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</si>
  <si>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</si>
  <si>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</si>
  <si>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</si>
  <si>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</si>
  <si>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</si>
  <si>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</si>
  <si>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</si>
  <si>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</si>
  <si>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</si>
  <si>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</si>
  <si>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</si>
  <si>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</si>
  <si>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</si>
  <si>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</si>
  <si>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</si>
  <si>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</si>
  <si>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</si>
  <si>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</si>
  <si>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</si>
  <si>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</si>
  <si>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</si>
  <si>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</si>
  <si>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</si>
  <si>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</si>
  <si>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</si>
  <si>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</si>
  <si>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</si>
  <si>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</si>
  <si>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</si>
  <si>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</si>
  <si>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</si>
  <si>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</si>
  <si>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</si>
  <si>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</si>
  <si>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</si>
  <si>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</si>
  <si>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</si>
  <si>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</si>
  <si>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</si>
  <si>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</si>
  <si>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</si>
  <si>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</si>
  <si>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</si>
  <si>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</si>
  <si>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</si>
  <si>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</si>
  <si>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</si>
  <si>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</si>
  <si>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</si>
  <si>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</si>
  <si>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</si>
  <si>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</si>
  <si>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</si>
  <si>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</si>
  <si>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</si>
  <si>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</si>
  <si>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</si>
  <si>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</si>
  <si>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</si>
  <si>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</si>
  <si>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</si>
  <si>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</si>
  <si>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</si>
  <si>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</si>
  <si>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</si>
  <si>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</si>
  <si>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</si>
  <si>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</si>
  <si>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</si>
  <si>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</si>
  <si>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</si>
  <si>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</si>
  <si>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</si>
  <si>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</si>
  <si>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</si>
  <si>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</si>
  <si>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</si>
  <si>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</si>
  <si>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</si>
  <si>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</si>
  <si>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</si>
  <si>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</si>
  <si>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</si>
  <si>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</si>
  <si>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</si>
  <si>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</si>
  <si>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</si>
  <si>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</si>
  <si>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</si>
  <si>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</si>
  <si>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</si>
  <si>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</si>
  <si>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</si>
  <si>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</si>
  <si>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</si>
  <si>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</si>
  <si>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</si>
  <si>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</si>
  <si>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</si>
  <si>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</si>
  <si>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</si>
  <si>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</si>
  <si>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</si>
  <si>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</si>
  <si>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</si>
  <si>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</si>
  <si>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</si>
  <si>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</si>
  <si>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</si>
  <si>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</si>
  <si>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</si>
  <si>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</si>
  <si>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</si>
  <si>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</si>
  <si>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</si>
  <si>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</si>
  <si>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</si>
  <si>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</si>
  <si>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</si>
  <si>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</si>
  <si>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</si>
  <si>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</si>
  <si>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</si>
  <si>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</si>
  <si>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</si>
  <si>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</si>
  <si>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</si>
  <si>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</si>
  <si>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</si>
  <si>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</si>
  <si>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</si>
  <si>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</si>
  <si>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</si>
  <si>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</si>
  <si>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</si>
  <si>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</si>
  <si>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</si>
  <si>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</si>
  <si>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</si>
  <si>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</si>
  <si>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</si>
  <si>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</si>
  <si>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</si>
  <si>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</si>
  <si>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</si>
  <si>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</si>
  <si>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</si>
  <si>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</si>
  <si>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</si>
  <si>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</si>
  <si>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</si>
  <si>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</si>
  <si>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</si>
  <si>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</si>
  <si>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</si>
  <si>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</si>
  <si>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</si>
  <si>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</si>
  <si>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</si>
  <si>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</si>
  <si>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</si>
  <si>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</si>
  <si>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</si>
  <si>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</si>
  <si>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</si>
  <si>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</si>
  <si>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</si>
  <si>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</si>
  <si>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</si>
  <si>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</si>
  <si>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</si>
  <si>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</si>
  <si>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</si>
  <si>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</si>
  <si>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</si>
  <si>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</si>
  <si>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</si>
  <si>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</si>
  <si>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</si>
  <si>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</si>
  <si>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</si>
  <si>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</si>
  <si>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</si>
  <si>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</si>
  <si>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</si>
  <si>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</si>
  <si>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</si>
  <si>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</si>
  <si>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</si>
  <si>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</si>
  <si>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</si>
  <si>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</si>
  <si>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</si>
  <si>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</si>
  <si>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</si>
  <si>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</si>
  <si>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</si>
  <si>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</si>
  <si>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</si>
  <si>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</si>
  <si>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</si>
  <si>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</si>
  <si>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</si>
  <si>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</si>
  <si>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</si>
  <si>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</si>
  <si>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</si>
  <si>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</si>
  <si>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</si>
  <si>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</si>
  <si>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</si>
  <si>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</si>
  <si>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</si>
  <si>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</si>
  <si>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</si>
  <si>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</si>
  <si>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</si>
  <si>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</si>
  <si>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</si>
  <si>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</si>
  <si>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</si>
  <si>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</si>
  <si>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</si>
  <si>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</si>
  <si>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</si>
  <si>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</si>
  <si>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</si>
  <si>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</si>
  <si>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</si>
  <si>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</si>
  <si>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</si>
  <si>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</si>
  <si>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</si>
  <si>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</si>
  <si>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</si>
  <si>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</si>
  <si>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</si>
  <si>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</si>
  <si>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</si>
  <si>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</si>
  <si>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</si>
  <si>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</si>
  <si>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</si>
  <si>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</si>
  <si>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</si>
  <si>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</si>
  <si>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</si>
  <si>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</si>
  <si>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</si>
  <si>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</si>
  <si>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</si>
  <si>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</si>
  <si>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</si>
  <si>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</si>
  <si>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</si>
  <si>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</si>
  <si>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</si>
  <si>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</si>
  <si>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</si>
  <si>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</si>
  <si>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</si>
  <si>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</si>
  <si>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</si>
  <si>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</si>
  <si>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</si>
  <si>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</si>
  <si>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</si>
  <si>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</si>
  <si>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</si>
  <si>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</si>
  <si>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</si>
  <si>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</si>
  <si>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</si>
  <si>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</si>
  <si>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</si>
  <si>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</si>
  <si>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</si>
  <si>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</si>
  <si>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</si>
  <si>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</si>
  <si>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</si>
  <si>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</si>
  <si>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</si>
  <si>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</si>
  <si>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</si>
  <si>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</si>
  <si>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</si>
  <si>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</si>
  <si>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</si>
  <si>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</si>
  <si>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</si>
  <si>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</si>
  <si>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</si>
  <si>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</si>
  <si>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</si>
  <si>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</si>
  <si>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</si>
  <si>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</si>
  <si>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</si>
  <si>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</si>
  <si>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</si>
  <si>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</si>
  <si>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</si>
  <si>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</si>
  <si>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</si>
  <si>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</si>
  <si>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</si>
  <si>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</si>
  <si>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</si>
  <si>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</si>
  <si>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</si>
  <si>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</si>
  <si>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</si>
  <si>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</si>
  <si>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</si>
  <si>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</si>
  <si>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</si>
  <si>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</si>
  <si>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</si>
  <si>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</si>
  <si>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</si>
  <si>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</si>
  <si>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</si>
  <si>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</si>
  <si>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</si>
  <si>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</si>
  <si>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</si>
  <si>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</si>
  <si>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</si>
  <si>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</si>
  <si>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</si>
  <si>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</si>
  <si>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</si>
  <si>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</si>
  <si>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</si>
  <si>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</si>
  <si>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</si>
  <si>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</si>
  <si>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</si>
  <si>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</si>
  <si>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</si>
  <si>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</si>
  <si>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</si>
  <si>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</si>
  <si>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</si>
  <si>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</si>
  <si>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</si>
  <si>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</si>
  <si>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</si>
  <si>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</si>
  <si>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</si>
  <si>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</si>
  <si>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</si>
  <si>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</si>
  <si>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</si>
  <si>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</si>
  <si>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</si>
  <si>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</si>
  <si>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</si>
  <si>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</si>
  <si>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</si>
  <si>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</si>
  <si>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</si>
  <si>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</si>
  <si>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</si>
  <si>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</si>
  <si>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</si>
  <si>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</si>
  <si>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</si>
  <si>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</si>
  <si>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</si>
  <si>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</si>
  <si>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</si>
  <si>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</si>
  <si>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</si>
  <si>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</si>
  <si>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</si>
  <si>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</si>
  <si>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</si>
  <si>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</si>
  <si>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</si>
  <si>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</si>
  <si>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</si>
  <si>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</si>
  <si>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</si>
  <si>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</si>
  <si>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</si>
  <si>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</si>
  <si>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</si>
  <si>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</si>
  <si>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</si>
  <si>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</si>
  <si>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</si>
  <si>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</si>
  <si>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</si>
  <si>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</si>
  <si>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</si>
  <si>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</si>
  <si>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</si>
  <si>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</si>
  <si>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</si>
  <si>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</si>
  <si>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</si>
  <si>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</si>
  <si>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</si>
  <si>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</si>
  <si>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</si>
  <si>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</si>
  <si>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</si>
  <si>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</si>
  <si>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</si>
  <si>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</si>
  <si>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</si>
  <si>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</si>
  <si>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</si>
  <si>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</si>
  <si>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</si>
  <si>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</si>
  <si>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</si>
  <si>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</si>
  <si>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</si>
  <si>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</si>
  <si>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</si>
  <si>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</si>
  <si>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</si>
  <si>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</si>
  <si>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</si>
  <si>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</si>
  <si>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</si>
  <si>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</si>
  <si>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</si>
  <si>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</si>
  <si>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</si>
  <si>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</si>
  <si>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</si>
  <si>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</si>
  <si>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</si>
  <si>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</si>
  <si>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</si>
  <si>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</si>
  <si>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</si>
  <si>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</si>
  <si>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</si>
  <si>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</si>
  <si>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</si>
  <si>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</si>
  <si>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</si>
  <si>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</si>
  <si>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</si>
  <si>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</si>
  <si>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</si>
  <si>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</si>
  <si>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</si>
  <si>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</si>
  <si>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</si>
  <si>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</si>
  <si>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</si>
  <si>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</si>
  <si>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</si>
  <si>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</si>
  <si>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</si>
  <si>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</si>
  <si>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</si>
  <si>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</si>
  <si>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</si>
  <si>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</si>
  <si>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</si>
  <si>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</si>
  <si>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</si>
  <si>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</si>
  <si>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</si>
  <si>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</si>
  <si>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</si>
  <si>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</si>
  <si>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</si>
  <si>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</si>
  <si>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</si>
  <si>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</si>
  <si>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</si>
  <si>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</si>
  <si>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</si>
  <si>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</si>
  <si>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</si>
  <si>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</si>
  <si>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</si>
  <si>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</si>
  <si>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</si>
  <si>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</si>
  <si>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</si>
  <si>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</si>
  <si>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</si>
  <si>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</si>
  <si>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</si>
  <si>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</si>
  <si>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</si>
  <si>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</si>
  <si>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</si>
  <si>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</si>
  <si>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</si>
  <si>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</si>
  <si>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</si>
  <si>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</si>
  <si>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</si>
  <si>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</si>
  <si>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</si>
  <si>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</si>
  <si>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</si>
  <si>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</si>
  <si>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</si>
  <si>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</si>
  <si>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</si>
  <si>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</si>
  <si>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</si>
  <si>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</si>
  <si>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</si>
  <si>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</si>
  <si>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</si>
  <si>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</si>
  <si>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</si>
  <si>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</si>
  <si>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</si>
  <si>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</si>
  <si>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</si>
  <si>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</si>
  <si>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</si>
  <si>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</si>
  <si>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</si>
  <si>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</si>
  <si>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</si>
  <si>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</si>
  <si>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</si>
  <si>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</si>
  <si>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</si>
  <si>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</si>
  <si>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</si>
  <si>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</si>
  <si>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</si>
  <si>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</si>
  <si>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</si>
  <si>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</si>
  <si>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</si>
  <si>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</si>
  <si>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</si>
  <si>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</si>
  <si>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</si>
  <si>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</si>
  <si>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</si>
  <si>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</si>
  <si>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</si>
  <si>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</si>
  <si>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</si>
  <si>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</si>
  <si>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</si>
  <si>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</si>
  <si>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</si>
  <si>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</si>
  <si>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</si>
  <si>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</si>
  <si>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</si>
  <si>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</si>
  <si>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</si>
  <si>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</si>
  <si>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</si>
  <si>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</si>
  <si>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</si>
  <si>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</si>
  <si>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</si>
  <si>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</si>
  <si>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</si>
  <si>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</si>
  <si>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</si>
  <si>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</si>
  <si>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</si>
  <si>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</si>
  <si>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</si>
  <si>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</si>
  <si>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</si>
  <si>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</si>
  <si>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</si>
  <si>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</si>
  <si>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</si>
  <si>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</si>
  <si>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</si>
  <si>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</si>
  <si>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</si>
  <si>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</si>
  <si>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</si>
  <si>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</si>
  <si>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</si>
  <si>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</si>
  <si>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</si>
  <si>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</si>
  <si>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</si>
  <si>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</si>
  <si>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</si>
  <si>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</si>
  <si>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</si>
  <si>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</si>
  <si>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</si>
  <si>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</si>
  <si>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</si>
  <si>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</si>
  <si>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</si>
  <si>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</si>
  <si>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</si>
  <si>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</si>
  <si>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</si>
  <si>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</si>
  <si>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</si>
  <si>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</si>
  <si>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</si>
  <si>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</si>
  <si>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</si>
  <si>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</si>
  <si>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</si>
  <si>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</si>
  <si>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</si>
  <si>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</si>
  <si>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</si>
  <si>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</si>
  <si>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</si>
  <si>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</si>
  <si>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</si>
  <si>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</si>
  <si>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</si>
  <si>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</si>
  <si>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</si>
  <si>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</si>
  <si>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</si>
  <si>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</si>
  <si>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</si>
  <si>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</si>
  <si>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</si>
  <si>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</si>
  <si>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</si>
  <si>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</si>
  <si>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</si>
  <si>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</si>
  <si>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</si>
  <si>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</si>
  <si>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</si>
  <si>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</si>
  <si>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</si>
  <si>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</si>
  <si>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</si>
  <si>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</si>
  <si>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</si>
  <si>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</si>
  <si>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</si>
  <si>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</si>
  <si>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</si>
  <si>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</si>
  <si>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</si>
  <si>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</si>
  <si>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</si>
  <si>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</si>
  <si>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</si>
  <si>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</si>
  <si>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</si>
  <si>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</si>
  <si>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</si>
  <si>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</si>
  <si>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</si>
  <si>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</si>
  <si>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</si>
  <si>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</si>
  <si>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</si>
  <si>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</si>
  <si>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</si>
  <si>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</si>
  <si>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</si>
  <si>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</si>
  <si>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</si>
  <si>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</si>
  <si>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</si>
  <si>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</si>
  <si>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</si>
  <si>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</si>
  <si>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</si>
  <si>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</si>
  <si>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</si>
  <si>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</si>
  <si>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</si>
  <si>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</si>
  <si>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</si>
  <si>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</si>
  <si>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</si>
  <si>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</si>
  <si>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</si>
  <si>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</si>
  <si>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</si>
  <si>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</si>
  <si>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</si>
  <si>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</si>
  <si>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</si>
  <si>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</si>
  <si>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</si>
  <si>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</si>
  <si>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</si>
  <si>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</si>
  <si>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</si>
  <si>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</si>
  <si>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</si>
  <si>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</si>
  <si>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</si>
  <si>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</si>
  <si>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</si>
  <si>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</si>
  <si>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</si>
  <si>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</si>
  <si>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</si>
  <si>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</si>
  <si>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</si>
  <si>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</si>
  <si>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</si>
  <si>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</si>
  <si>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</si>
  <si>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</si>
  <si>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</si>
  <si>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</si>
  <si>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</si>
  <si>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</si>
  <si>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</si>
  <si>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</si>
  <si>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</si>
  <si>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</si>
  <si>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</si>
  <si>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</si>
  <si>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</si>
  <si>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</si>
  <si>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</si>
  <si>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</si>
  <si>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</si>
  <si>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</si>
  <si>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</si>
  <si>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</si>
  <si>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</si>
  <si>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</si>
  <si>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</si>
  <si>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</si>
  <si>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</si>
  <si>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</si>
  <si>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</si>
  <si>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</si>
  <si>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</si>
  <si>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</si>
  <si>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</si>
  <si>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</si>
  <si>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</si>
  <si>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</si>
  <si>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</si>
  <si>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</si>
  <si>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</si>
  <si>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</si>
  <si>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</si>
  <si>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</si>
  <si>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</si>
  <si>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</si>
  <si>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</si>
  <si>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</si>
  <si>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</si>
  <si>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</si>
  <si>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</si>
  <si>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</si>
  <si>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</si>
  <si>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</si>
  <si>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</si>
  <si>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</si>
  <si>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</si>
  <si>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</si>
  <si>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</si>
  <si>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</si>
  <si>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</si>
  <si>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</si>
  <si>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</si>
  <si>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</si>
  <si>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</si>
  <si>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</si>
  <si>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</si>
  <si>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</si>
  <si>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</si>
  <si>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</si>
  <si>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</si>
  <si>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</si>
  <si>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</si>
  <si>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</si>
  <si>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</si>
  <si>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</si>
  <si>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</si>
  <si>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</si>
  <si>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</si>
  <si>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</si>
  <si>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</si>
  <si>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</si>
  <si>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</si>
  <si>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</si>
  <si>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</si>
  <si>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</si>
  <si>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</si>
  <si>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</si>
  <si>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</si>
  <si>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</si>
  <si>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</si>
  <si>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</si>
  <si>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</si>
  <si>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</si>
  <si>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</si>
  <si>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</si>
  <si>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</si>
  <si>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</si>
  <si>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</si>
  <si>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</si>
  <si>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</si>
  <si>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</si>
  <si>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</si>
  <si>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</si>
  <si>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</si>
  <si>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</si>
  <si>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</si>
  <si>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</si>
  <si>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</si>
  <si>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</si>
  <si>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</si>
  <si>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</si>
  <si>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</si>
  <si>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</si>
  <si>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</si>
  <si>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</si>
  <si>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</si>
  <si>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</si>
  <si>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</si>
  <si>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</si>
  <si>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</si>
  <si>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</si>
  <si>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</si>
  <si>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</si>
  <si>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</si>
  <si>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</si>
  <si>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</si>
  <si>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</si>
  <si>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</si>
  <si>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</si>
  <si>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</si>
  <si>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</si>
  <si>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</si>
  <si>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</si>
  <si>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</si>
  <si>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</si>
  <si>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</si>
  <si>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</si>
  <si>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</si>
  <si>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</si>
  <si>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</si>
  <si>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</si>
  <si>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</si>
  <si>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</si>
  <si>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</si>
  <si>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</si>
  <si>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</si>
  <si>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</si>
  <si>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</si>
  <si>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</si>
  <si>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</si>
  <si>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</si>
  <si>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</si>
  <si>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</si>
  <si>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</si>
  <si>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</si>
  <si>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</si>
  <si>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</si>
  <si>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</si>
  <si>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</si>
  <si>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</si>
  <si>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</si>
  <si>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</si>
  <si>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</si>
  <si>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</si>
  <si>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</si>
  <si>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</si>
  <si>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</si>
  <si>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</si>
  <si>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</si>
  <si>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</si>
  <si>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</si>
  <si>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</si>
  <si>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</si>
  <si>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</si>
  <si>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</si>
  <si>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</si>
  <si>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</si>
  <si>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</si>
  <si>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</si>
  <si>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</si>
  <si>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</si>
  <si>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</si>
  <si>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</si>
  <si>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</si>
  <si>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</si>
  <si>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</si>
  <si>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</si>
  <si>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</si>
  <si>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</si>
  <si>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</si>
  <si>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</si>
  <si>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</si>
  <si>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</si>
  <si>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</si>
  <si>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</si>
  <si>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</si>
  <si>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</si>
  <si>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</si>
  <si>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</si>
  <si>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</si>
  <si>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</si>
  <si>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</si>
  <si>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</si>
  <si>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</si>
  <si>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</si>
  <si>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</si>
  <si>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</si>
  <si>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</si>
  <si>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</si>
  <si>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</si>
  <si>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</si>
  <si>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</si>
  <si>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</si>
  <si>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</si>
  <si>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</si>
  <si>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</si>
  <si>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</si>
  <si>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</si>
  <si>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</si>
  <si>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</si>
  <si>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</si>
  <si>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</si>
  <si>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</si>
  <si>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</si>
  <si>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</si>
  <si>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</si>
  <si>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</si>
  <si>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</si>
  <si>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</si>
  <si>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</si>
  <si>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</si>
  <si>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</si>
  <si>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</si>
  <si>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</si>
  <si>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</si>
  <si>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</si>
  <si>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</si>
  <si>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</si>
  <si>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</si>
  <si>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</si>
  <si>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</si>
  <si>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</si>
  <si>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</si>
  <si>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</si>
  <si>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</si>
  <si>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</si>
  <si>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</si>
  <si>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</si>
  <si>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</si>
  <si>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</si>
  <si>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</si>
  <si>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</si>
  <si>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</si>
  <si>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</si>
  <si>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</si>
  <si>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</si>
  <si>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</si>
  <si>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</si>
  <si>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</si>
  <si>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</si>
  <si>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</si>
  <si>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</si>
  <si>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</si>
  <si>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</si>
  <si>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</si>
  <si>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</si>
  <si>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</si>
  <si>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</si>
  <si>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</si>
  <si>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</si>
  <si>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</si>
  <si>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</si>
  <si>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</si>
  <si>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</si>
  <si>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</si>
  <si>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</si>
  <si>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</si>
  <si>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</si>
  <si>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</si>
  <si>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</si>
  <si>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</si>
  <si>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</si>
  <si>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</si>
  <si>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</si>
  <si>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</si>
  <si>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</si>
  <si>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</si>
  <si>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</si>
  <si>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</si>
  <si>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</si>
  <si>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</si>
  <si>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</si>
  <si>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</si>
  <si>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</si>
  <si>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</si>
  <si>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</si>
  <si>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</si>
  <si>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</si>
  <si>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</si>
  <si>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</si>
  <si>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</si>
  <si>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</si>
  <si>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</si>
  <si>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</si>
  <si>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</si>
  <si>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</si>
  <si>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</si>
  <si>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</si>
  <si>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</si>
  <si>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</si>
  <si>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</si>
  <si>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</si>
  <si>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</si>
  <si>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</si>
  <si>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</si>
  <si>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</si>
  <si>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</si>
  <si>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</si>
  <si>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</si>
  <si>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</si>
  <si>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</si>
  <si>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</si>
  <si>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</si>
  <si>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</si>
  <si>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</si>
  <si>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</si>
  <si>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</si>
  <si>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</si>
  <si>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</si>
  <si>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</si>
  <si>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</si>
  <si>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</si>
  <si>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</si>
  <si>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</si>
  <si>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</si>
  <si>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</si>
  <si>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</si>
  <si>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</si>
  <si>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</si>
  <si>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</si>
  <si>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</si>
  <si>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</si>
  <si>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</si>
  <si>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</si>
  <si>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</si>
  <si>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</si>
  <si>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</si>
  <si>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</si>
  <si>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</si>
  <si>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</si>
  <si>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</si>
  <si>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</si>
  <si>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</si>
  <si>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</si>
  <si>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</si>
  <si>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</si>
  <si>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</si>
  <si>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</si>
  <si>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</si>
  <si>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</si>
  <si>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</si>
  <si>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</si>
  <si>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</si>
  <si>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</si>
  <si>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</si>
  <si>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</si>
  <si>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</si>
  <si>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</si>
  <si>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</si>
  <si>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</si>
  <si>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</si>
  <si>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</si>
  <si>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</si>
  <si>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</si>
  <si>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</si>
  <si>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</si>
  <si>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</si>
  <si>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</si>
  <si>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</si>
  <si>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</si>
  <si>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</si>
  <si>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</si>
  <si>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</si>
  <si>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</si>
  <si>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</si>
  <si>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</si>
  <si>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</si>
  <si>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</si>
  <si>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</si>
  <si>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</si>
  <si>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</si>
  <si>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</si>
  <si>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</si>
  <si>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</si>
  <si>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</si>
  <si>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</si>
  <si>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</si>
  <si>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</si>
  <si>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</si>
  <si>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</si>
  <si>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</si>
  <si>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</si>
  <si>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</si>
  <si>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</si>
  <si>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</si>
  <si>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</si>
  <si>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</si>
  <si>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</si>
  <si>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</si>
  <si>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</si>
  <si>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</si>
  <si>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</si>
  <si>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</si>
  <si>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</si>
  <si>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</si>
  <si>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</si>
  <si>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</si>
  <si>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</si>
  <si>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</si>
  <si>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</si>
  <si>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</si>
  <si>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</si>
  <si>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</si>
  <si>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</si>
  <si>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</si>
  <si>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</si>
  <si>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</si>
  <si>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</si>
  <si>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</si>
  <si>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</si>
  <si>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</si>
  <si>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</si>
  <si>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</si>
  <si>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</si>
  <si>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</si>
  <si>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</si>
  <si>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</si>
  <si>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</si>
  <si>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</si>
  <si>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</si>
  <si>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</si>
  <si>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</si>
  <si>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</si>
  <si>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</si>
  <si>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</si>
  <si>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</si>
  <si>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</si>
  <si>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</si>
  <si>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</si>
  <si>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</si>
  <si>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</si>
  <si>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</si>
  <si>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</si>
  <si>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</si>
  <si>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</si>
  <si>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</si>
  <si>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</si>
  <si>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</si>
  <si>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</si>
  <si>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</si>
  <si>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</si>
  <si>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</si>
  <si>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</si>
  <si>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</si>
  <si>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</si>
  <si>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</si>
  <si>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</si>
  <si>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</si>
  <si>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</si>
  <si>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</si>
  <si>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</si>
  <si>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</si>
  <si>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</si>
  <si>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</si>
  <si>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</si>
  <si>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</si>
  <si>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</si>
  <si>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</si>
  <si>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</si>
  <si>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</si>
  <si>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</si>
  <si>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</si>
  <si>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</si>
  <si>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</si>
  <si>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</si>
  <si>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</si>
  <si>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</si>
  <si>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</si>
  <si>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</si>
  <si>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</si>
  <si>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</si>
  <si>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</si>
  <si>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</si>
  <si>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</si>
  <si>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</si>
  <si>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</si>
  <si>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</si>
  <si>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</si>
  <si>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</si>
  <si>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</si>
  <si>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</si>
  <si>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</si>
  <si>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</si>
  <si>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</si>
  <si>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</si>
  <si>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</si>
  <si>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</si>
  <si>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</si>
  <si>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</si>
  <si>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</si>
  <si>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</si>
  <si>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</si>
  <si>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</si>
  <si>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</si>
  <si>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</si>
  <si>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</si>
  <si>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</si>
  <si>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</si>
  <si>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</si>
  <si>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</si>
  <si>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</si>
  <si>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</si>
  <si>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</si>
  <si>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</si>
  <si>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</si>
  <si>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</si>
  <si>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</si>
  <si>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</si>
  <si>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</si>
  <si>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</si>
  <si>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</si>
  <si>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</si>
  <si>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</si>
  <si>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</si>
  <si>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</si>
  <si>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</si>
  <si>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</si>
  <si>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</si>
  <si>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</si>
  <si>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</si>
  <si>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</si>
  <si>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</si>
  <si>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</si>
  <si>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</si>
  <si>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</si>
  <si>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</si>
  <si>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</si>
  <si>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</si>
  <si>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</si>
  <si>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</si>
  <si>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</si>
  <si>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</si>
  <si>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</si>
  <si>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</si>
  <si>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</si>
  <si>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</si>
  <si>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</si>
  <si>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</si>
  <si>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</si>
  <si>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</si>
  <si>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</si>
  <si>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</si>
  <si>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</si>
  <si>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</si>
  <si>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</si>
  <si>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</si>
  <si>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</si>
  <si>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</si>
  <si>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</si>
  <si>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</si>
  <si>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</si>
  <si>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</si>
  <si>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</si>
  <si>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</si>
  <si>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</si>
  <si>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</si>
  <si>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</si>
  <si>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</si>
  <si>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</si>
  <si>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</si>
  <si>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</si>
  <si>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</si>
  <si>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</si>
  <si>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</si>
  <si>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</si>
  <si>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</si>
  <si>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</si>
  <si>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</si>
  <si>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</si>
  <si>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</si>
  <si>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</si>
  <si>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</si>
  <si>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</si>
  <si>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</si>
  <si>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</si>
  <si>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</si>
  <si>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</si>
  <si>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</si>
  <si>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</si>
  <si>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</si>
  <si>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</si>
  <si>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</si>
  <si>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</si>
  <si>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</si>
  <si>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</si>
  <si>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</si>
  <si>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</si>
  <si>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</si>
  <si>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</si>
  <si>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</si>
  <si>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</si>
  <si>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</si>
  <si>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</si>
  <si>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</si>
  <si>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</si>
  <si>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</si>
  <si>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</si>
  <si>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</si>
  <si>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</si>
  <si>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</si>
  <si>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</si>
  <si>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</si>
  <si>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</si>
  <si>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</si>
  <si>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</si>
  <si>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</si>
  <si>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</si>
  <si>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</si>
  <si>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</si>
  <si>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</si>
  <si>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</si>
  <si>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</si>
  <si>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</si>
  <si>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</si>
  <si>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</si>
  <si>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</si>
  <si>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</si>
  <si>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</si>
  <si>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</si>
  <si>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</si>
  <si>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</si>
  <si>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</si>
  <si>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</si>
  <si>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</si>
  <si>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</si>
  <si>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</si>
  <si>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</si>
  <si>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</si>
  <si>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</si>
  <si>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</si>
  <si>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</si>
  <si>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</si>
  <si>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</si>
  <si>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</si>
  <si>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</si>
  <si>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</si>
  <si>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</si>
  <si>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</si>
  <si>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</si>
  <si>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</si>
  <si>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</si>
  <si>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</si>
  <si>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</si>
  <si>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</si>
  <si>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</si>
  <si>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</si>
  <si>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</si>
  <si>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</si>
  <si>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</si>
  <si>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</si>
  <si>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</si>
  <si>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</si>
  <si>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</si>
  <si>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</si>
  <si>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</si>
  <si>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</si>
  <si>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</si>
  <si>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</si>
  <si>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</si>
  <si>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</si>
  <si>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</si>
  <si>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</si>
  <si>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</si>
  <si>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</si>
  <si>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</si>
  <si>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</si>
  <si>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</si>
  <si>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</si>
  <si>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</si>
  <si>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</si>
  <si>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</si>
  <si>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</si>
  <si>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</si>
  <si>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</si>
  <si>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</si>
  <si>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</si>
  <si>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</si>
  <si>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</si>
  <si>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</si>
  <si>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</si>
  <si>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</si>
  <si>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</si>
  <si>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</si>
  <si>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</si>
  <si>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</si>
  <si>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</si>
  <si>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</si>
  <si>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</si>
  <si>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</si>
  <si>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</si>
  <si>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</si>
  <si>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</si>
  <si>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</si>
  <si>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</si>
  <si>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</si>
  <si>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</si>
  <si>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</si>
  <si>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</si>
  <si>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</si>
  <si>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</si>
  <si>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</si>
  <si>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</si>
  <si>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</si>
  <si>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</si>
  <si>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</si>
  <si>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</si>
  <si>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</si>
  <si>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</si>
  <si>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</si>
  <si>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</si>
  <si>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</si>
  <si>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</si>
  <si>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</si>
  <si>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</si>
  <si>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</si>
  <si>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</si>
  <si>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</si>
  <si>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</si>
  <si>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</si>
  <si>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</si>
  <si>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</si>
  <si>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</si>
  <si>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</si>
  <si>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</si>
  <si>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</si>
  <si>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</si>
  <si>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</si>
  <si>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</si>
  <si>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</si>
  <si>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</si>
  <si>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</si>
  <si>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</si>
  <si>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</si>
  <si>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</si>
  <si>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</si>
  <si>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</si>
  <si>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</si>
  <si>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</si>
  <si>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</si>
  <si>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</si>
  <si>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</si>
  <si>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</si>
  <si>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</si>
  <si>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</si>
  <si>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</si>
  <si>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</si>
  <si>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</si>
  <si>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</si>
  <si>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</si>
  <si>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</si>
  <si>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</si>
  <si>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</si>
  <si>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</si>
  <si>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</si>
  <si>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</si>
  <si>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</si>
  <si>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</si>
  <si>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</si>
  <si>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</si>
  <si>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</si>
  <si>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</si>
  <si>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</si>
  <si>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</si>
  <si>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</si>
  <si>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</si>
  <si>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</si>
  <si>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</si>
  <si>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</si>
  <si>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</si>
  <si>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</si>
  <si>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</si>
  <si>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</si>
  <si>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</si>
  <si>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</si>
  <si>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</si>
  <si>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</si>
  <si>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</si>
  <si>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</si>
  <si>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</si>
  <si>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</si>
  <si>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</si>
  <si>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</si>
  <si>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</si>
  <si>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</si>
  <si>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</si>
  <si>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</si>
  <si>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</si>
  <si>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</si>
  <si>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</si>
  <si>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</si>
  <si>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</si>
  <si>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</si>
  <si>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</si>
  <si>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</si>
  <si>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</si>
  <si>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</si>
  <si>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</si>
  <si>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</si>
  <si>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</si>
  <si>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</si>
  <si>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</si>
  <si>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</si>
  <si>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</si>
  <si>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</si>
  <si>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</si>
  <si>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</si>
  <si>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</si>
  <si>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</si>
  <si>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</si>
  <si>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</si>
  <si>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</si>
  <si>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</si>
  <si>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</si>
  <si>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</si>
  <si>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</si>
  <si>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</si>
  <si>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</si>
  <si>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</si>
  <si>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</si>
  <si>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</si>
  <si>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</si>
  <si>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</si>
  <si>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</si>
  <si>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</si>
  <si>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</si>
  <si>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</si>
  <si>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</si>
  <si>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</si>
  <si>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</si>
  <si>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</si>
  <si>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</si>
  <si>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</si>
  <si>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</si>
  <si>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</si>
  <si>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</si>
  <si>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</si>
  <si>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</si>
  <si>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</si>
  <si>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</si>
  <si>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</si>
  <si>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</si>
  <si>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</si>
  <si>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</si>
  <si>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</si>
  <si>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</si>
  <si>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</si>
  <si>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</si>
  <si>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</si>
  <si>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</si>
  <si>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</si>
  <si>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</si>
  <si>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</si>
  <si>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</si>
  <si>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</si>
  <si>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</si>
  <si>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</si>
  <si>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</si>
  <si>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</si>
  <si>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</si>
  <si>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</si>
  <si>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</si>
  <si>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</si>
  <si>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</si>
  <si>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</si>
  <si>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</si>
  <si>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</si>
  <si>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</si>
  <si>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</si>
  <si>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</si>
  <si>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</si>
  <si>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</si>
  <si>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</si>
  <si>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</si>
  <si>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</si>
  <si>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</si>
  <si>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</si>
  <si>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</si>
  <si>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</si>
  <si>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</si>
  <si>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</si>
  <si>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</si>
  <si>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</si>
  <si>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</si>
  <si>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</si>
  <si>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</si>
  <si>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</si>
  <si>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</si>
  <si>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</si>
  <si>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</si>
  <si>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</si>
  <si>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</si>
  <si>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</si>
  <si>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</si>
  <si>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</si>
  <si>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</si>
  <si>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</si>
  <si>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</si>
  <si>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</si>
  <si>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</si>
  <si>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</si>
  <si>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</si>
  <si>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</si>
  <si>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</si>
  <si>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</si>
  <si>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</si>
  <si>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</si>
  <si>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</si>
  <si>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</si>
  <si>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</si>
  <si>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</si>
  <si>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</si>
  <si>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</si>
  <si>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</si>
  <si>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</si>
  <si>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</si>
  <si>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</si>
  <si>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</si>
  <si>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</si>
  <si>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</si>
  <si>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</si>
  <si>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</si>
  <si>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</si>
  <si>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</si>
  <si>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</si>
  <si>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</si>
  <si>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</si>
  <si>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</si>
  <si>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</si>
  <si>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</si>
  <si>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</si>
  <si>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</si>
  <si>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</si>
  <si>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</si>
  <si>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</si>
  <si>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</si>
  <si>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</si>
  <si>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</si>
  <si>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</si>
  <si>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</si>
  <si>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</si>
  <si>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</si>
  <si>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</si>
  <si>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</si>
  <si>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</si>
  <si>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</si>
  <si>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</si>
  <si>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</si>
  <si>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</si>
  <si>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</si>
  <si>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</si>
  <si>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</si>
  <si>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</si>
  <si>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</si>
  <si>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</si>
  <si>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</si>
  <si>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</si>
  <si>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</si>
  <si>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</si>
  <si>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</si>
  <si>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</si>
  <si>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</si>
  <si>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</si>
  <si>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</si>
  <si>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</si>
  <si>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</si>
  <si>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</si>
  <si>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</si>
  <si>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</si>
  <si>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</si>
  <si>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</si>
  <si>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</si>
  <si>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</si>
  <si>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</si>
  <si>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</si>
  <si>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</si>
  <si>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</si>
  <si>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</si>
  <si>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</si>
  <si>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</si>
  <si>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</si>
  <si>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</si>
  <si>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</si>
  <si>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</si>
  <si>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</si>
  <si>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</si>
  <si>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</si>
  <si>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</si>
  <si>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</si>
  <si>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</si>
  <si>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</si>
  <si>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</si>
  <si>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</si>
  <si>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</si>
  <si>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</si>
  <si>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</si>
  <si>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</si>
  <si>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</si>
  <si>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</si>
  <si>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</si>
  <si>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</si>
  <si>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</si>
  <si>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</si>
  <si>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</si>
  <si>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</si>
  <si>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</si>
  <si>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</si>
  <si>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</si>
  <si>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</si>
  <si>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</si>
  <si>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</si>
  <si>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</si>
  <si>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</si>
  <si>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</si>
  <si>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</si>
  <si>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</si>
  <si>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</si>
  <si>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</si>
  <si>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</si>
  <si>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</si>
  <si>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</si>
  <si>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</si>
  <si>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</si>
  <si>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</si>
  <si>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</si>
  <si>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</si>
  <si>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</si>
  <si>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</si>
  <si>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</si>
  <si>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</si>
  <si>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</si>
  <si>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</si>
  <si>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</si>
  <si>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</si>
  <si>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</si>
  <si>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</si>
  <si>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</si>
  <si>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</si>
  <si>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</si>
  <si>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</si>
  <si>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</si>
  <si>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</si>
  <si>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</si>
  <si>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</si>
  <si>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</si>
  <si>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</si>
  <si>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</si>
  <si>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</si>
  <si>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</si>
  <si>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</si>
  <si>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</si>
  <si>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</si>
  <si>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</si>
  <si>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</si>
  <si>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</si>
  <si>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</si>
  <si>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</si>
  <si>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</si>
  <si>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</si>
  <si>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</si>
  <si>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</si>
  <si>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</si>
  <si>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</si>
  <si>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</si>
  <si>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</si>
  <si>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</si>
  <si>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</si>
  <si>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</si>
  <si>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</si>
  <si>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</si>
  <si>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</si>
  <si>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</si>
  <si>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</si>
  <si>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</si>
  <si>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</si>
  <si>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</si>
  <si>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</si>
  <si>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</si>
  <si>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</si>
  <si>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</si>
  <si>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</si>
  <si>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</si>
  <si>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</si>
  <si>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</si>
  <si>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</si>
  <si>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</si>
  <si>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</si>
  <si>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</si>
  <si>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</si>
  <si>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</si>
  <si>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</si>
  <si>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</si>
  <si>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</si>
  <si>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</si>
  <si>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</si>
  <si>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</si>
  <si>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</si>
  <si>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</si>
  <si>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</si>
  <si>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</si>
  <si>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</si>
  <si>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</si>
  <si>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</si>
  <si>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</si>
  <si>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</si>
  <si>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</si>
  <si>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</si>
  <si>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</si>
  <si>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</si>
  <si>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</si>
  <si>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</si>
  <si>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</si>
  <si>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</si>
  <si>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</si>
  <si>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</si>
  <si>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</si>
  <si>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</si>
  <si>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</si>
  <si>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</si>
  <si>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</si>
  <si>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</si>
  <si>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</si>
  <si>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</si>
  <si>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</si>
  <si>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</si>
  <si>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</si>
  <si>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</si>
  <si>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</si>
  <si>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</si>
  <si>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</si>
  <si>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</si>
  <si>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</si>
  <si>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</si>
  <si>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</si>
  <si>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</si>
  <si>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</si>
  <si>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</si>
  <si>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</si>
  <si>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</si>
  <si>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</si>
  <si>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</si>
  <si>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</si>
  <si>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</si>
  <si>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</si>
  <si>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</si>
  <si>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</si>
  <si>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</si>
  <si>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</si>
  <si>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</si>
  <si>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</si>
  <si>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</si>
  <si>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</si>
  <si>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</si>
  <si>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</si>
  <si>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</si>
  <si>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</si>
  <si>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</si>
  <si>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</si>
  <si>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</si>
  <si>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</si>
  <si>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</si>
  <si>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</si>
  <si>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</si>
  <si>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</si>
  <si>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</si>
  <si>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</si>
  <si>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</si>
  <si>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</si>
  <si>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</si>
  <si>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</si>
  <si>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</si>
  <si>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</si>
  <si>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</si>
  <si>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</si>
  <si>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</si>
  <si>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</si>
  <si>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</si>
  <si>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</si>
  <si>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</si>
  <si>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</si>
  <si>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</si>
  <si>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</si>
  <si>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</si>
  <si>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</si>
  <si>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</si>
  <si>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</si>
  <si>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</si>
  <si>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</si>
  <si>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</si>
  <si>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</si>
  <si>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</si>
  <si>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</si>
  <si>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</si>
  <si>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</si>
  <si>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</si>
  <si>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</si>
  <si>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</si>
  <si>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</si>
  <si>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</si>
  <si>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</si>
  <si>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</si>
  <si>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</si>
  <si>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</si>
  <si>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</si>
  <si>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</si>
  <si>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</si>
  <si>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</si>
  <si>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</si>
  <si>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</si>
  <si>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</si>
  <si>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</si>
  <si>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</si>
  <si>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</si>
  <si>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</si>
  <si>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</si>
  <si>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</si>
  <si>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</si>
  <si>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</si>
  <si>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</si>
  <si>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</si>
  <si>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</si>
  <si>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</si>
  <si>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</si>
  <si>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</si>
  <si>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</si>
  <si>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</si>
  <si>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</si>
  <si>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</si>
  <si>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</si>
  <si>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</si>
  <si>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</si>
  <si>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</si>
  <si>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</si>
  <si>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</si>
  <si>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</si>
  <si>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</si>
  <si>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</si>
  <si>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</si>
  <si>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</si>
  <si>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</si>
  <si>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</si>
  <si>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</si>
  <si>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</si>
  <si>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</si>
  <si>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</si>
  <si>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</si>
  <si>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</si>
  <si>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</si>
  <si>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</si>
  <si>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</si>
  <si>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</si>
  <si>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</si>
  <si>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</si>
  <si>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</si>
  <si>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</si>
  <si>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</si>
  <si>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</si>
  <si>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</si>
  <si>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</si>
  <si>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</si>
  <si>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</si>
  <si>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</si>
  <si>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</si>
  <si>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</si>
  <si>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</si>
  <si>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</si>
  <si>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</si>
  <si>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</si>
  <si>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</si>
  <si>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</si>
  <si>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</si>
  <si>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</si>
  <si>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</si>
  <si>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</si>
  <si>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</si>
  <si>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</si>
  <si>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</si>
  <si>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</si>
  <si>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</si>
  <si>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</si>
  <si>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</si>
  <si>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</si>
  <si>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</si>
  <si>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</si>
  <si>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</si>
  <si>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</si>
  <si>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</si>
  <si>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</si>
  <si>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</si>
  <si>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</si>
  <si>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</si>
  <si>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</si>
  <si>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</si>
  <si>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</si>
  <si>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</si>
  <si>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</si>
  <si>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</si>
  <si>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</si>
  <si>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</si>
  <si>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</si>
  <si>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</si>
  <si>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</si>
  <si>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</si>
  <si>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</si>
  <si>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</si>
  <si>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</si>
  <si>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</si>
  <si>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</si>
  <si>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</si>
  <si>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</si>
  <si>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</si>
  <si>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</si>
  <si>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</si>
  <si>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</si>
  <si>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</si>
  <si>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</si>
  <si>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</si>
  <si>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</si>
  <si>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</si>
  <si>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</si>
  <si>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</si>
  <si>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</si>
  <si>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</si>
  <si>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</si>
  <si>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</si>
  <si>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</si>
  <si>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</si>
  <si>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</si>
  <si>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</si>
  <si>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</si>
  <si>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</si>
  <si>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</si>
  <si>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</si>
  <si>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</si>
  <si>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</si>
  <si>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</si>
  <si>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</si>
  <si>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</si>
  <si>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</si>
  <si>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</si>
  <si>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</si>
  <si>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</si>
  <si>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</si>
  <si>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</si>
  <si>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</si>
  <si>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</si>
  <si>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</si>
  <si>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</si>
  <si>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</si>
  <si>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</si>
  <si>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</si>
  <si>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</si>
  <si>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</si>
  <si>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</si>
  <si>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</si>
  <si>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</si>
  <si>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</si>
  <si>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</si>
  <si>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</si>
  <si>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</si>
  <si>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</si>
  <si>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</si>
  <si>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</si>
  <si>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</si>
  <si>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</si>
  <si>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</si>
  <si>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</si>
  <si>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</si>
  <si>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</si>
  <si>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</si>
  <si>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</si>
  <si>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</si>
  <si>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</si>
  <si>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</si>
  <si>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</si>
  <si>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</si>
  <si>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</si>
  <si>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</si>
  <si>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</si>
  <si>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</si>
  <si>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</si>
  <si>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</si>
  <si>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</si>
  <si>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</si>
  <si>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</si>
  <si>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</si>
  <si>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</si>
  <si>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</si>
  <si>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</si>
  <si>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</si>
  <si>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</si>
  <si>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</si>
  <si>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</si>
  <si>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</si>
  <si>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</si>
  <si>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</si>
  <si>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</si>
  <si>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</si>
  <si>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</si>
  <si>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</si>
  <si>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</si>
  <si>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</si>
  <si>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</si>
  <si>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</si>
  <si>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</si>
  <si>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</si>
  <si>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</si>
  <si>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</si>
  <si>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</si>
  <si>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</si>
  <si>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</si>
  <si>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</si>
  <si>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</si>
  <si>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</si>
  <si>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</si>
  <si>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</si>
  <si>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</si>
  <si>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</si>
  <si>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</si>
  <si>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</si>
  <si>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</si>
  <si>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</si>
  <si>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</si>
  <si>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</si>
  <si>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</si>
  <si>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</si>
  <si>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</si>
  <si>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</si>
  <si>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</si>
  <si>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</si>
  <si>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</si>
  <si>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</si>
  <si>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</si>
  <si>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</si>
  <si>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</si>
  <si>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</si>
  <si>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</si>
  <si>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</si>
  <si>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</si>
  <si>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</si>
  <si>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</si>
  <si>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</si>
  <si>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</si>
  <si>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</si>
  <si>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</si>
  <si>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</si>
  <si>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</si>
  <si>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</si>
  <si>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</si>
  <si>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</si>
  <si>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</si>
  <si>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</si>
  <si>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</si>
  <si>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</si>
  <si>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</si>
  <si>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</si>
  <si>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</si>
  <si>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</si>
  <si>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</si>
  <si>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</si>
  <si>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</si>
  <si>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</si>
  <si>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</si>
  <si>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</si>
  <si>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</si>
  <si>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</si>
  <si>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</si>
  <si>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</si>
  <si>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</si>
  <si>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</si>
  <si>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</si>
  <si>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</si>
  <si>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</si>
  <si>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</si>
  <si>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</si>
  <si>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</si>
  <si>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</si>
  <si>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</si>
  <si>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</si>
  <si>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</si>
  <si>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</si>
  <si>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</si>
  <si>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</si>
  <si>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</si>
  <si>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</si>
  <si>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</si>
  <si>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</si>
  <si>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</si>
  <si>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</si>
  <si>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</si>
  <si>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</si>
  <si>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</si>
  <si>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</si>
  <si>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</si>
  <si>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</si>
  <si>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</si>
  <si>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</si>
  <si>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</si>
  <si>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</si>
  <si>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</si>
  <si>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</si>
  <si>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</si>
  <si>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</si>
  <si>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</si>
  <si>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</si>
  <si>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</si>
  <si>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</si>
  <si>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</si>
  <si>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</si>
  <si>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</si>
  <si>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</si>
  <si>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</si>
  <si>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</si>
  <si>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</si>
  <si>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</si>
  <si>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</si>
  <si>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</si>
  <si>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</si>
  <si>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</si>
  <si>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</si>
  <si>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</si>
  <si>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</si>
  <si>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</si>
  <si>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</si>
  <si>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</si>
  <si>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</si>
  <si>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</si>
  <si>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</si>
  <si>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</si>
  <si>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</si>
  <si>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</si>
  <si>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</si>
  <si>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</si>
  <si>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</si>
  <si>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</si>
  <si>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</si>
  <si>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</si>
  <si>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</si>
  <si>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</si>
  <si>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</si>
  <si>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</si>
  <si>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</si>
  <si>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</si>
  <si>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</si>
  <si>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</si>
  <si>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</si>
  <si>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</si>
  <si>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</si>
  <si>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</si>
  <si>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</si>
  <si>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</si>
  <si>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</si>
  <si>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</si>
  <si>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</si>
  <si>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</si>
  <si>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</si>
  <si>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</si>
  <si>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</si>
  <si>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</si>
  <si>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</si>
  <si>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</si>
  <si>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</si>
  <si>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</si>
  <si>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</si>
  <si>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</si>
  <si>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</si>
  <si>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</si>
  <si>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</si>
  <si>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</si>
  <si>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</si>
  <si>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</si>
  <si>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</si>
  <si>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</si>
  <si>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</si>
  <si>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</si>
  <si>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</si>
  <si>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</si>
  <si>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</si>
  <si>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</si>
  <si>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</si>
  <si>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</si>
  <si>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</si>
  <si>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</si>
  <si>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</si>
  <si>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</si>
  <si>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</si>
  <si>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</si>
  <si>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</si>
  <si>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</si>
  <si>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</si>
  <si>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</si>
  <si>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</si>
  <si>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</si>
  <si>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</si>
  <si>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</si>
  <si>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</si>
  <si>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</si>
  <si>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</si>
  <si>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</si>
  <si>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</si>
  <si>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</si>
  <si>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</si>
  <si>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</si>
  <si>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</si>
  <si>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</si>
  <si>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</si>
  <si>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</si>
  <si>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</si>
  <si>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</si>
  <si>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</si>
  <si>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</si>
  <si>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</si>
  <si>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</si>
  <si>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</si>
  <si>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</si>
  <si>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</si>
  <si>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</si>
  <si>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</si>
  <si>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</si>
  <si>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</si>
  <si>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</si>
  <si>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</si>
  <si>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</si>
  <si>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</si>
  <si>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</si>
  <si>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</si>
  <si>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</si>
  <si>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</si>
  <si>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</si>
  <si>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</si>
  <si>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</si>
  <si>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</si>
  <si>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</si>
  <si>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</si>
  <si>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</si>
  <si>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</si>
  <si>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</si>
  <si>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</si>
  <si>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</si>
  <si>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</si>
  <si>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</si>
  <si>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</si>
  <si>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</si>
  <si>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</si>
  <si>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</si>
  <si>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</si>
  <si>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</si>
  <si>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</si>
  <si>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</si>
  <si>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</si>
  <si>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</si>
  <si>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</si>
  <si>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</si>
  <si>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</si>
  <si>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</si>
  <si>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</si>
  <si>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</si>
  <si>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</si>
  <si>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</si>
  <si>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</si>
  <si>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</si>
  <si>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</si>
  <si>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</si>
  <si>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</si>
  <si>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</si>
  <si>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</si>
  <si>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</si>
  <si>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</si>
  <si>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</si>
  <si>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</si>
  <si>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</si>
  <si>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</si>
  <si>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</si>
  <si>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</si>
  <si>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</si>
  <si>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</si>
  <si>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</si>
  <si>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</si>
  <si>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</si>
  <si>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</si>
  <si>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</si>
  <si>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</si>
  <si>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</si>
  <si>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</si>
  <si>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</si>
  <si>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</si>
  <si>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</si>
  <si>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</si>
  <si>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</si>
  <si>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</si>
  <si>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</si>
  <si>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</si>
  <si>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</si>
  <si>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</si>
  <si>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</si>
  <si>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</si>
  <si>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</si>
  <si>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</si>
  <si>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</si>
  <si>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</si>
  <si>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</si>
  <si>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</si>
  <si>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</si>
  <si>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</si>
  <si>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</si>
  <si>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</si>
  <si>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</si>
  <si>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</si>
  <si>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</si>
  <si>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</si>
  <si>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</si>
  <si>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</si>
  <si>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</si>
  <si>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</si>
  <si>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</si>
  <si>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</si>
  <si>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</si>
  <si>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</si>
  <si>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</si>
  <si>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</si>
  <si>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</si>
  <si>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</si>
  <si>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</si>
  <si>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</si>
  <si>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</si>
  <si>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</si>
  <si>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</si>
  <si>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</si>
  <si>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</si>
  <si>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</si>
  <si>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</si>
  <si>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</si>
  <si>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</si>
  <si>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</si>
  <si>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</si>
  <si>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</si>
  <si>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</si>
  <si>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</si>
  <si>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</si>
  <si>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</si>
  <si>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</si>
  <si>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</si>
  <si>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</si>
  <si>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</si>
  <si>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</si>
  <si>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</si>
  <si>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</si>
  <si>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</si>
  <si>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</si>
  <si>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</si>
  <si>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</si>
  <si>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</si>
  <si>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</si>
  <si>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</si>
  <si>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</si>
  <si>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</si>
  <si>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</si>
  <si>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</si>
  <si>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</si>
  <si>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</si>
  <si>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</si>
  <si>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</si>
  <si>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</si>
  <si>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</si>
  <si>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</si>
  <si>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</si>
  <si>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</si>
  <si>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</si>
  <si>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</si>
  <si>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</si>
  <si>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</si>
  <si>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</si>
  <si>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</si>
  <si>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</si>
  <si>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</si>
  <si>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</si>
  <si>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</si>
  <si>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</si>
  <si>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</si>
  <si>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</si>
  <si>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</si>
  <si>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</si>
  <si>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</si>
  <si>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</si>
  <si>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</si>
  <si>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</si>
  <si>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</si>
  <si>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</si>
  <si>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</si>
  <si>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</si>
  <si>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</si>
  <si>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</si>
  <si>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</si>
  <si>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</si>
  <si>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</si>
  <si>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</si>
  <si>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</si>
  <si>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</si>
  <si>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</si>
  <si>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</si>
  <si>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</si>
  <si>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</si>
  <si>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</si>
  <si>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</si>
  <si>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</si>
  <si>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</si>
  <si>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</si>
  <si>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</si>
  <si>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</si>
  <si>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</si>
  <si>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</si>
  <si>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</si>
  <si>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</si>
  <si>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</si>
  <si>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</si>
  <si>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</si>
  <si>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</si>
  <si>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</si>
  <si>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</si>
  <si>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</si>
  <si>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</si>
  <si>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</si>
  <si>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</si>
  <si>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</si>
  <si>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</si>
  <si>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</si>
  <si>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</si>
  <si>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</si>
  <si>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</si>
  <si>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</si>
  <si>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</si>
  <si>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</si>
  <si>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</si>
  <si>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</si>
  <si>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</si>
  <si>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</si>
  <si>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</si>
  <si>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</si>
  <si>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</si>
  <si>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</si>
  <si>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</si>
  <si>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</si>
  <si>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</si>
  <si>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</si>
  <si>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</si>
  <si>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</si>
  <si>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</si>
  <si>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</si>
  <si>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</si>
  <si>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</si>
  <si>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</si>
  <si>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</si>
  <si>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</si>
  <si>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</si>
  <si>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</si>
  <si>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</si>
  <si>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</si>
  <si>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</si>
  <si>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</si>
  <si>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</si>
  <si>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</si>
  <si>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</si>
  <si>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</si>
  <si>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</si>
  <si>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</si>
  <si>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</si>
  <si>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</si>
  <si>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</si>
  <si>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</si>
  <si>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</si>
  <si>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</si>
  <si>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</si>
  <si>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</si>
  <si>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</si>
  <si>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</si>
  <si>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</si>
  <si>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</si>
  <si>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</si>
  <si>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</si>
  <si>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</si>
  <si>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</si>
  <si>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</si>
  <si>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</si>
  <si>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</si>
  <si>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</si>
  <si>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</si>
  <si>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</si>
  <si>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</si>
  <si>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</si>
  <si>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</si>
  <si>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</si>
  <si>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</si>
  <si>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</si>
  <si>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</si>
  <si>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</si>
  <si>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</si>
  <si>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</si>
  <si>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</si>
  <si>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</si>
  <si>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</si>
  <si>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</si>
  <si>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</si>
  <si>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</si>
  <si>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</si>
  <si>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</si>
  <si>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</si>
  <si>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</si>
  <si>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</si>
  <si>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</si>
  <si>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</si>
  <si>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</si>
  <si>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</si>
  <si>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</si>
  <si>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</si>
  <si>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</si>
  <si>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</si>
  <si>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</si>
  <si>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</si>
  <si>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</si>
  <si>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</si>
  <si>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</si>
  <si>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</si>
  <si>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</si>
  <si>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</si>
  <si>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</si>
  <si>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</si>
  <si>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</si>
  <si>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</si>
  <si>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</si>
  <si>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</si>
  <si>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</si>
  <si>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</si>
  <si>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</si>
  <si>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</si>
  <si>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</si>
  <si>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</si>
  <si>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</si>
  <si>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</si>
  <si>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</si>
  <si>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</si>
  <si>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</si>
  <si>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</si>
  <si>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</si>
  <si>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</si>
  <si>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</si>
  <si>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</si>
  <si>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</si>
  <si>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</si>
  <si>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</si>
  <si>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</si>
  <si>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</si>
  <si>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</si>
  <si>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</si>
  <si>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</si>
  <si>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</si>
  <si>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</si>
  <si>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</si>
  <si>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</si>
  <si>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</si>
  <si>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</si>
  <si>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</si>
  <si>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</si>
  <si>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</si>
  <si>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</si>
  <si>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</si>
  <si>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</si>
  <si>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</si>
  <si>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</si>
  <si>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</si>
  <si>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</si>
  <si>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</si>
  <si>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</si>
  <si>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</si>
  <si>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</si>
  <si>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</si>
  <si>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</si>
  <si>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</si>
  <si>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</si>
  <si>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</si>
  <si>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</si>
  <si>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</si>
  <si>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</si>
  <si>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</si>
  <si>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</si>
  <si>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</si>
  <si>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</si>
  <si>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</si>
  <si>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</si>
  <si>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</si>
  <si>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</si>
  <si>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</si>
  <si>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</si>
  <si>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</si>
  <si>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</si>
  <si>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</si>
  <si>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</si>
  <si>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</si>
  <si>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</si>
  <si>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</si>
  <si>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</si>
  <si>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</si>
  <si>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</si>
  <si>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</si>
  <si>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</si>
  <si>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</si>
  <si>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</si>
  <si>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</si>
  <si>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</si>
  <si>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</si>
  <si>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</si>
  <si>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</si>
  <si>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</si>
  <si>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</si>
  <si>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</si>
  <si>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</si>
  <si>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</si>
  <si>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</si>
  <si>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</si>
  <si>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</si>
  <si>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</si>
  <si>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</si>
  <si>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</si>
  <si>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</si>
  <si>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</si>
  <si>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</si>
  <si>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</si>
  <si>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</si>
  <si>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</si>
  <si>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</si>
  <si>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</si>
  <si>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</si>
  <si>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</si>
  <si>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</si>
  <si>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</si>
  <si>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</si>
  <si>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</si>
  <si>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</si>
  <si>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</si>
  <si>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</si>
  <si>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</si>
  <si>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</si>
  <si>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</si>
  <si>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</si>
  <si>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</si>
  <si>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</si>
  <si>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</si>
  <si>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</si>
  <si>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</si>
  <si>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</si>
  <si>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</si>
  <si>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</si>
  <si>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</si>
  <si>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</si>
  <si>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</si>
  <si>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</si>
  <si>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</si>
  <si>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</si>
  <si>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</si>
  <si>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</si>
  <si>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</si>
  <si>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</si>
  <si>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</si>
  <si>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</si>
  <si>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</si>
  <si>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</si>
  <si>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</si>
  <si>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</si>
  <si>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</si>
  <si>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</si>
  <si>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</si>
  <si>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</si>
  <si>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</si>
  <si>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</si>
  <si>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</si>
  <si>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</si>
  <si>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</si>
  <si>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</si>
  <si>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</si>
  <si>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</si>
  <si>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</si>
  <si>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</si>
  <si>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</si>
  <si>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</si>
  <si>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</si>
  <si>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</si>
  <si>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</si>
  <si>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</si>
  <si>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</si>
  <si>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</si>
  <si>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</si>
  <si>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</si>
  <si>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</si>
  <si>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</si>
  <si>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</si>
  <si>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</si>
  <si>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</si>
  <si>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</si>
  <si>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</si>
  <si>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</si>
  <si>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</si>
  <si>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</si>
  <si>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</si>
  <si>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</si>
  <si>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</si>
  <si>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</si>
  <si>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</si>
  <si>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</si>
  <si>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</si>
  <si>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</si>
  <si>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</si>
  <si>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</si>
  <si>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</si>
  <si>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</si>
  <si>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</si>
  <si>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</si>
  <si>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</si>
  <si>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</si>
  <si>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</si>
  <si>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</si>
  <si>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</si>
  <si>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</si>
  <si>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</si>
  <si>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</si>
  <si>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</si>
  <si>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</si>
  <si>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</si>
  <si>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</si>
  <si>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</si>
  <si>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</si>
  <si>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</si>
  <si>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</si>
  <si>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</si>
  <si>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</si>
  <si>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</si>
  <si>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</si>
  <si>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</si>
  <si>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</si>
  <si>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</si>
  <si>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</si>
  <si>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</si>
  <si>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</si>
  <si>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</si>
  <si>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</si>
  <si>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</si>
  <si>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</si>
  <si>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</si>
  <si>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</si>
  <si>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</si>
  <si>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</si>
  <si>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</si>
  <si>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</si>
  <si>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</si>
  <si>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</si>
  <si>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</si>
  <si>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</si>
  <si>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</si>
  <si>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</si>
  <si>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</si>
  <si>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</si>
  <si>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</si>
  <si>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</si>
  <si>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</si>
  <si>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</si>
  <si>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</si>
  <si>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</si>
  <si>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</si>
  <si>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</si>
  <si>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</si>
  <si>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</si>
  <si>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</si>
  <si>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</si>
  <si>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</si>
  <si>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</si>
  <si>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</si>
  <si>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</si>
  <si>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</si>
  <si>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</si>
  <si>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</si>
  <si>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</si>
  <si>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</si>
  <si>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</si>
  <si>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</si>
  <si>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</si>
  <si>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</si>
  <si>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</si>
  <si>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</si>
  <si>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</si>
  <si>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</si>
  <si>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</si>
  <si>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</si>
  <si>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</si>
  <si>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</si>
  <si>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</si>
  <si>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</si>
  <si>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</si>
  <si>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</si>
  <si>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</si>
  <si>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</si>
  <si>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</si>
  <si>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</si>
  <si>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</si>
  <si>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</si>
  <si>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</si>
  <si>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</si>
  <si>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</si>
  <si>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</si>
  <si>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</si>
  <si>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</si>
  <si>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</si>
  <si>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</si>
  <si>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</si>
  <si>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</si>
  <si>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</si>
  <si>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</si>
  <si>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</si>
  <si>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</si>
  <si>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</si>
  <si>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</si>
  <si>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</si>
  <si>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</si>
  <si>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</si>
  <si>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</si>
  <si>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</si>
  <si>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</si>
  <si>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</si>
  <si>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</si>
  <si>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</si>
  <si>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</si>
  <si>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</si>
  <si>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</si>
  <si>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</si>
  <si>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</si>
  <si>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</si>
  <si>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</si>
  <si>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</si>
  <si>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</si>
  <si>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</si>
  <si>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</si>
  <si>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</si>
  <si>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</si>
  <si>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</si>
  <si>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</si>
  <si>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</si>
  <si>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</si>
  <si>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</si>
  <si>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</si>
  <si>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</si>
  <si>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</si>
  <si>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</si>
  <si>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</si>
  <si>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</si>
  <si>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</si>
  <si>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</si>
  <si>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</si>
  <si>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</si>
  <si>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</si>
  <si>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</si>
  <si>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</si>
  <si>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</si>
  <si>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</si>
  <si>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</si>
  <si>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</si>
  <si>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</si>
  <si>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</si>
  <si>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</si>
  <si>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</si>
  <si>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</si>
  <si>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</si>
  <si>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</si>
  <si>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</si>
  <si>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</si>
  <si>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</si>
  <si>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</si>
  <si>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</si>
  <si>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</si>
  <si>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</si>
  <si>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</si>
  <si>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</si>
  <si>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</si>
  <si>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</si>
  <si>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</si>
  <si>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</si>
  <si>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</si>
  <si>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</si>
  <si>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</si>
  <si>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</si>
  <si>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</si>
  <si>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</si>
  <si>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</si>
  <si>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</si>
  <si>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</si>
  <si>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</si>
  <si>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</si>
  <si>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</si>
  <si>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</si>
  <si>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</si>
  <si>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</si>
  <si>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</si>
  <si>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</si>
  <si>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</si>
  <si>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</si>
  <si>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</si>
  <si>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</si>
  <si>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</si>
  <si>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</si>
  <si>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</si>
  <si>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</si>
  <si>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</si>
  <si>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</si>
  <si>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</si>
  <si>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</si>
  <si>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</si>
  <si>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</si>
  <si>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</si>
  <si>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</si>
  <si>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</si>
  <si>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</si>
  <si>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</si>
  <si>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</si>
  <si>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</si>
  <si>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</si>
  <si>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</si>
  <si>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</si>
  <si>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</si>
  <si>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</si>
  <si>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</si>
  <si>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</si>
  <si>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</si>
  <si>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</si>
  <si>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</si>
  <si>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</si>
  <si>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</si>
  <si>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</si>
  <si>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</si>
  <si>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</si>
  <si>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</si>
  <si>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</si>
  <si>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</si>
  <si>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</si>
  <si>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</si>
  <si>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</si>
  <si>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</si>
  <si>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</si>
  <si>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</si>
  <si>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</si>
  <si>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</si>
  <si>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</si>
  <si>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</si>
  <si>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</si>
  <si>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</si>
  <si>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</si>
  <si>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</si>
  <si>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</si>
  <si>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</si>
  <si>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</si>
  <si>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</si>
  <si>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</si>
  <si>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</si>
  <si>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</si>
  <si>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</si>
  <si>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</si>
  <si>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</si>
  <si>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</si>
  <si>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</si>
  <si>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</si>
  <si>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</si>
  <si>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</si>
  <si>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</si>
  <si>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</si>
  <si>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</si>
  <si>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</si>
  <si>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</si>
  <si>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</si>
  <si>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</si>
  <si>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</si>
  <si>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</si>
  <si>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</si>
  <si>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</si>
  <si>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</si>
  <si>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</si>
  <si>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</si>
  <si>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</si>
  <si>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</si>
  <si>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</si>
  <si>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</si>
  <si>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</si>
  <si>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</si>
  <si>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</si>
  <si>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</si>
  <si>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</si>
  <si>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</si>
  <si>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</si>
  <si>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</si>
  <si>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</si>
  <si>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</si>
  <si>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</si>
  <si>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</si>
  <si>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</si>
  <si>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</si>
  <si>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</si>
  <si>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</si>
  <si>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</si>
  <si>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</si>
  <si>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</si>
  <si>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</si>
  <si>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</si>
  <si>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</si>
  <si>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</si>
  <si>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</si>
  <si>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</si>
  <si>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</si>
  <si>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</si>
  <si>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</si>
  <si>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</si>
  <si>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</si>
  <si>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</si>
  <si>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</si>
  <si>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</si>
  <si>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</si>
  <si>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</si>
  <si>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</si>
  <si>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</si>
  <si>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</si>
  <si>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</si>
  <si>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</si>
  <si>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</si>
  <si>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</si>
  <si>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</si>
  <si>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</si>
  <si>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</si>
  <si>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</si>
  <si>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</si>
  <si>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</si>
  <si>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</si>
  <si>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</si>
  <si>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</si>
  <si>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</si>
  <si>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</si>
  <si>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</si>
  <si>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</si>
  <si>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</si>
  <si>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</si>
  <si>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</si>
  <si>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</si>
  <si>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</si>
  <si>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</si>
  <si>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</si>
  <si>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</si>
  <si>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</si>
  <si>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</si>
  <si>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</si>
  <si>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</si>
  <si>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</si>
  <si>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</si>
  <si>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</si>
  <si>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</si>
  <si>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</si>
  <si>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</si>
  <si>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</si>
  <si>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</si>
  <si>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</si>
  <si>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</si>
  <si>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</si>
  <si>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</si>
  <si>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</si>
  <si>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</si>
  <si>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</si>
  <si>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</si>
  <si>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</si>
  <si>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</si>
  <si>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</si>
  <si>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</si>
  <si>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</si>
  <si>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</si>
  <si>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</si>
  <si>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</si>
  <si>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</si>
  <si>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</si>
  <si>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</si>
  <si>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</si>
  <si>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</si>
  <si>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</si>
  <si>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</si>
  <si>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</si>
  <si>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</si>
  <si>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</si>
  <si>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</si>
  <si>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</si>
  <si>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</si>
  <si>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</si>
  <si>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</si>
  <si>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</si>
  <si>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</si>
  <si>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</si>
  <si>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</si>
  <si>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</si>
  <si>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</si>
  <si>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</si>
  <si>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</si>
  <si>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</si>
  <si>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</si>
  <si>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</si>
  <si>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</si>
  <si>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</si>
  <si>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</si>
  <si>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</si>
  <si>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</si>
  <si>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</si>
  <si>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</si>
  <si>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</si>
  <si>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</si>
  <si>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</si>
  <si>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</si>
  <si>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</si>
  <si>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</si>
  <si>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</si>
  <si>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</si>
  <si>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</si>
  <si>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</si>
  <si>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</si>
  <si>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</si>
  <si>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</si>
  <si>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</si>
  <si>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</si>
  <si>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</si>
  <si>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</si>
  <si>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</si>
  <si>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</si>
  <si>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</si>
  <si>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</si>
  <si>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</si>
  <si>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</si>
  <si>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</si>
  <si>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</si>
  <si>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</si>
  <si>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</si>
  <si>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</si>
  <si>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</si>
  <si>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</si>
  <si>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</si>
  <si>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</si>
  <si>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</si>
  <si>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</si>
  <si>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</si>
  <si>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</si>
  <si>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</si>
  <si>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</si>
  <si>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</si>
  <si>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</si>
  <si>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</si>
  <si>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</si>
  <si>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</si>
  <si>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</si>
  <si>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</si>
  <si>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</si>
  <si>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</si>
  <si>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</si>
  <si>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</si>
  <si>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</si>
  <si>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</si>
  <si>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</si>
  <si>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</si>
  <si>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</si>
  <si>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</si>
  <si>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</si>
  <si>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</si>
  <si>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</si>
  <si>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</si>
  <si>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</si>
  <si>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</si>
  <si>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</si>
  <si>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</si>
  <si>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</si>
  <si>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</si>
  <si>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</si>
  <si>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</si>
  <si>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</si>
  <si>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</si>
  <si>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</si>
  <si>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</si>
  <si>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</si>
  <si>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</si>
  <si>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</si>
  <si>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</si>
  <si>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</si>
  <si>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</si>
  <si>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</si>
  <si>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</si>
  <si>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</si>
  <si>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</si>
  <si>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</si>
  <si>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</si>
  <si>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</si>
  <si>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</si>
  <si>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</si>
  <si>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</si>
  <si>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</si>
  <si>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</si>
  <si>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</si>
  <si>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</si>
  <si>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</si>
  <si>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</si>
  <si>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</si>
  <si>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</si>
  <si>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</si>
  <si>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</si>
  <si>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</si>
  <si>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</si>
  <si>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</si>
  <si>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</si>
  <si>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</si>
  <si>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</si>
  <si>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</si>
  <si>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</si>
  <si>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</si>
  <si>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</si>
  <si>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</si>
  <si>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</si>
  <si>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</si>
  <si>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</si>
  <si>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</si>
  <si>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</si>
  <si>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</si>
  <si>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</si>
  <si>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</si>
  <si>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</si>
  <si>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</si>
  <si>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</si>
  <si>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</si>
  <si>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</si>
  <si>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</si>
  <si>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</si>
  <si>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</si>
  <si>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</si>
  <si>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</si>
  <si>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</si>
  <si>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</si>
  <si>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</si>
  <si>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</si>
  <si>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</si>
  <si>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</si>
  <si>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</si>
  <si>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</si>
  <si>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</si>
  <si>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</si>
  <si>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</si>
  <si>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</si>
  <si>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</si>
  <si>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</si>
  <si>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</si>
  <si>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</si>
  <si>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</si>
  <si>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</si>
  <si>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</si>
  <si>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</si>
  <si>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</si>
  <si>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</si>
  <si>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</si>
  <si>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</si>
  <si>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</si>
  <si>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</si>
  <si>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</si>
  <si>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</si>
  <si>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</si>
  <si>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</si>
  <si>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</si>
  <si>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</si>
  <si>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</si>
  <si>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</si>
  <si>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</si>
  <si>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</si>
  <si>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</si>
  <si>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</si>
  <si>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</si>
  <si>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</si>
  <si>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</si>
  <si>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</si>
  <si>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</si>
  <si>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</si>
  <si>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</si>
  <si>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</si>
  <si>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</si>
  <si>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</si>
  <si>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</si>
  <si>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</si>
  <si>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</si>
  <si>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</si>
  <si>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</si>
  <si>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</si>
  <si>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</si>
  <si>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</si>
  <si>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</si>
  <si>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</si>
  <si>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</si>
  <si>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</si>
  <si>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</si>
  <si>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</si>
  <si>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</si>
  <si>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</si>
  <si>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</si>
  <si>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</si>
  <si>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</si>
  <si>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</si>
  <si>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</si>
  <si>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</si>
  <si>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</si>
  <si>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</si>
  <si>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</si>
  <si>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</si>
  <si>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</si>
  <si>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</si>
  <si>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</si>
  <si>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</si>
  <si>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</si>
  <si>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</si>
  <si>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</si>
  <si>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</si>
  <si>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</si>
  <si>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</si>
  <si>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</si>
  <si>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</si>
  <si>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</si>
  <si>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</si>
  <si>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</si>
  <si>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</si>
  <si>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</si>
  <si>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</si>
  <si>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</si>
  <si>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</si>
  <si>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</si>
  <si>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</si>
  <si>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</si>
  <si>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</si>
  <si>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</si>
  <si>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</si>
  <si>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</si>
  <si>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</si>
  <si>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</si>
  <si>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</si>
  <si>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</si>
  <si>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</si>
  <si>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</si>
  <si>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</si>
  <si>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</si>
  <si>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</si>
  <si>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</si>
  <si>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</si>
  <si>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</si>
  <si>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</si>
  <si>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</si>
  <si>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</si>
  <si>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</si>
  <si>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</si>
  <si>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</si>
  <si>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</si>
  <si>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</si>
  <si>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</si>
  <si>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</si>
  <si>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</si>
  <si>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</si>
  <si>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</si>
  <si>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</si>
  <si>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</si>
  <si>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</si>
  <si>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</si>
  <si>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</si>
  <si>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</si>
  <si>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</si>
  <si>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</si>
  <si>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</si>
  <si>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</si>
  <si>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</si>
  <si>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</si>
  <si>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</si>
  <si>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</si>
  <si>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</si>
  <si>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</si>
  <si>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</si>
  <si>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</si>
  <si>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</si>
  <si>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</si>
  <si>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</si>
  <si>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</si>
  <si>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</si>
  <si>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</si>
  <si>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</si>
  <si>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</si>
  <si>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</si>
  <si>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</si>
  <si>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</si>
  <si>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</si>
  <si>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</si>
  <si>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</si>
  <si>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</si>
  <si>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</si>
  <si>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</si>
  <si>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</si>
  <si>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</si>
  <si>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</si>
  <si>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</si>
  <si>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</si>
  <si>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</si>
  <si>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</si>
  <si>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</si>
  <si>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</si>
  <si>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</si>
  <si>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</si>
  <si>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</si>
  <si>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</si>
  <si>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</si>
  <si>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</si>
  <si>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</si>
  <si>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</si>
  <si>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</si>
  <si>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</si>
  <si>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</si>
  <si>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</si>
  <si>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</si>
  <si>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</si>
  <si>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</si>
  <si>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</si>
  <si>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</si>
  <si>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</si>
  <si>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</si>
  <si>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</si>
  <si>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</si>
  <si>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</si>
  <si>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</si>
  <si>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</si>
  <si>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</si>
  <si>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</si>
  <si>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</si>
  <si>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</si>
  <si>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</si>
  <si>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</si>
  <si>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</si>
  <si>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</si>
  <si>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</si>
  <si>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</si>
  <si>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</si>
  <si>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</si>
  <si>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</si>
  <si>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</si>
  <si>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</si>
  <si>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</si>
  <si>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</si>
  <si>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</si>
  <si>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</si>
  <si>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</si>
  <si>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</si>
  <si>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</si>
  <si>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</si>
  <si>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</si>
  <si>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</si>
  <si>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</si>
  <si>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</si>
  <si>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</si>
  <si>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</si>
  <si>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</si>
  <si>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</si>
  <si>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</si>
  <si>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</si>
  <si>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</si>
  <si>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</si>
  <si>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</si>
  <si>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</si>
  <si>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</si>
  <si>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</si>
  <si>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</si>
  <si>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</si>
  <si>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</si>
  <si>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</si>
  <si>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</si>
  <si>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</si>
  <si>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</si>
  <si>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</si>
  <si>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</si>
  <si>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</si>
  <si>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</si>
  <si>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</si>
  <si>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</si>
  <si>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</si>
  <si>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</si>
  <si>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</si>
  <si>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</si>
  <si>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</si>
  <si>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</si>
  <si>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</si>
  <si>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</si>
  <si>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</si>
  <si>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</si>
  <si>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</si>
  <si>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</si>
  <si>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</si>
  <si>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</si>
  <si>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</si>
  <si>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</si>
  <si>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</si>
  <si>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</si>
  <si>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</si>
  <si>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</si>
  <si>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</si>
  <si>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</si>
  <si>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</si>
  <si>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</si>
  <si>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</si>
  <si>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</si>
  <si>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</si>
  <si>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</si>
  <si>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</si>
  <si>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</si>
  <si>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</si>
  <si>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</si>
  <si>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</si>
  <si>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</si>
  <si>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</si>
  <si>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</si>
  <si>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</si>
  <si>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</si>
  <si>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</si>
  <si>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</si>
  <si>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</si>
  <si>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</si>
  <si>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</si>
  <si>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</si>
  <si>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</si>
  <si>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</si>
  <si>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</si>
  <si>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</si>
  <si>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</si>
  <si>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</si>
  <si>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</si>
  <si>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</si>
  <si>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</si>
  <si>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</si>
  <si>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</si>
  <si>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</si>
  <si>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</si>
  <si>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</si>
  <si>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</si>
  <si>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</si>
  <si>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</si>
  <si>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</si>
  <si>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</si>
  <si>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</si>
  <si>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</si>
  <si>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</si>
  <si>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</si>
  <si>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</si>
  <si>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</si>
  <si>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</si>
  <si>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</si>
  <si>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</si>
  <si>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</si>
  <si>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</si>
  <si>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</si>
  <si>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</si>
  <si>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</si>
  <si>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</si>
  <si>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</si>
  <si>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</si>
  <si>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</si>
  <si>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</si>
  <si>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</si>
  <si>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</si>
  <si>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</si>
  <si>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</si>
  <si>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</si>
  <si>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</si>
  <si>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</si>
  <si>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</si>
  <si>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</si>
  <si>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</si>
  <si>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</si>
  <si>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</si>
  <si>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</si>
  <si>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</si>
  <si>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</si>
  <si>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</si>
  <si>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</si>
  <si>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</si>
  <si>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</si>
  <si>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</si>
  <si>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</si>
  <si>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</si>
  <si>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</si>
  <si>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</si>
  <si>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</si>
  <si>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</si>
  <si>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</si>
  <si>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</si>
  <si>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</si>
  <si>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</si>
  <si>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</si>
  <si>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</si>
  <si>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</si>
  <si>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</si>
  <si>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</si>
  <si>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</si>
  <si>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</si>
  <si>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</si>
  <si>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</si>
  <si>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</si>
  <si>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</si>
  <si>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</si>
  <si>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</si>
  <si>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</si>
  <si>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</si>
  <si>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</si>
  <si>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</si>
  <si>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</si>
  <si>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</si>
  <si>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</si>
  <si>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</si>
  <si>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</si>
  <si>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</si>
  <si>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</si>
  <si>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</si>
  <si>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</si>
  <si>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</si>
  <si>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</si>
  <si>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</si>
  <si>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</si>
  <si>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</si>
  <si>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</si>
  <si>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</si>
  <si>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</si>
  <si>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</si>
  <si>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</si>
  <si>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</si>
  <si>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</si>
  <si>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</si>
  <si>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</si>
  <si>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</si>
  <si>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</si>
  <si>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</si>
  <si>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</si>
  <si>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</si>
  <si>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</si>
  <si>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</si>
  <si>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</si>
  <si>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</si>
  <si>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</si>
  <si>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</si>
  <si>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</si>
  <si>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</si>
  <si>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</si>
  <si>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</si>
  <si>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</si>
  <si>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</si>
  <si>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</si>
  <si>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</si>
  <si>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</si>
  <si>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</si>
  <si>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</si>
  <si>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</si>
  <si>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</si>
  <si>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</si>
  <si>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</si>
  <si>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</si>
  <si>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</si>
  <si>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</si>
  <si>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</si>
  <si>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</si>
  <si>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</si>
  <si>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</si>
  <si>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</si>
  <si>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</si>
  <si>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</si>
  <si>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</si>
  <si>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</si>
  <si>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</si>
  <si>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</si>
  <si>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</si>
  <si>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</si>
  <si>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</si>
  <si>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</si>
  <si>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</si>
  <si>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</si>
  <si>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</si>
  <si>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</si>
  <si>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</si>
  <si>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</si>
  <si>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</si>
  <si>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</si>
  <si>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</si>
  <si>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</si>
  <si>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</si>
  <si>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</si>
  <si>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</si>
  <si>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</si>
  <si>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</si>
  <si>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</si>
  <si>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</si>
  <si>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</si>
  <si>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</si>
  <si>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</si>
  <si>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</si>
  <si>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</si>
  <si>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</si>
  <si>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</si>
  <si>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</si>
  <si>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</si>
  <si>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</si>
  <si>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</si>
  <si>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</si>
  <si>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</si>
  <si>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</si>
  <si>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</si>
  <si>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</si>
  <si>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</si>
  <si>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</si>
  <si>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</si>
  <si>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</si>
  <si>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</si>
  <si>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</si>
  <si>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</si>
  <si>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</si>
  <si>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</si>
  <si>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</si>
  <si>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</si>
  <si>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</si>
  <si>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</si>
  <si>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</si>
  <si>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</si>
  <si>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</si>
  <si>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</si>
  <si>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</si>
  <si>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</si>
  <si>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</si>
  <si>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</si>
  <si>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</si>
  <si>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</si>
  <si>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</si>
  <si>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</si>
  <si>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</si>
  <si>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</si>
  <si>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</si>
  <si>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</si>
  <si>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</si>
  <si>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</si>
  <si>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</si>
  <si>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</si>
  <si>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</si>
  <si>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</si>
  <si>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</si>
  <si>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</si>
  <si>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</si>
  <si>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</si>
  <si>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</si>
  <si>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</si>
  <si>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</si>
  <si>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</si>
  <si>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</si>
  <si>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</si>
  <si>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</si>
  <si>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</si>
  <si>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</si>
  <si>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</si>
  <si>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</si>
  <si>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</si>
  <si>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</si>
  <si>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</si>
  <si>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</si>
  <si>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</si>
  <si>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</si>
  <si>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</si>
  <si>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</si>
  <si>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</si>
  <si>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</si>
  <si>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</si>
  <si>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</si>
  <si>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</si>
  <si>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</si>
  <si>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</si>
  <si>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</si>
  <si>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</si>
  <si>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</si>
  <si>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</si>
  <si>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</si>
  <si>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</si>
  <si>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</si>
  <si>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</si>
  <si>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</si>
  <si>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</si>
  <si>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</si>
  <si>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</si>
  <si>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</si>
  <si>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</si>
  <si>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</si>
  <si>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</si>
  <si>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</si>
  <si>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</si>
  <si>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</si>
  <si>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</si>
  <si>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</si>
  <si>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</si>
  <si>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</si>
  <si>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</si>
  <si>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</si>
  <si>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</si>
  <si>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</si>
  <si>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</si>
  <si>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</si>
  <si>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</si>
  <si>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</si>
  <si>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</si>
  <si>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</si>
  <si>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</si>
  <si>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</si>
  <si>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</si>
  <si>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</si>
  <si>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</si>
  <si>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</si>
  <si>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</si>
  <si>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</si>
  <si>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</si>
  <si>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</si>
  <si>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</si>
  <si>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</si>
  <si>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</si>
  <si>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</si>
  <si>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</si>
  <si>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</si>
  <si>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</si>
  <si>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</si>
  <si>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</si>
  <si>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</si>
  <si>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</si>
  <si>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</si>
  <si>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</si>
  <si>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</si>
  <si>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</si>
  <si>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</si>
  <si>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</si>
  <si>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</si>
  <si>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</si>
  <si>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</si>
  <si>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</si>
  <si>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</si>
  <si>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</si>
  <si>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</si>
  <si>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</si>
  <si>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</si>
  <si>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</si>
  <si>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</si>
  <si>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</si>
  <si>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</si>
  <si>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</si>
  <si>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</si>
  <si>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</si>
  <si>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</si>
  <si>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</si>
  <si>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</si>
  <si>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</si>
  <si>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</si>
  <si>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</si>
  <si>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</si>
  <si>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</si>
  <si>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</si>
  <si>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</si>
  <si>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</si>
  <si>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</si>
  <si>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</si>
  <si>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</si>
  <si>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</si>
  <si>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</si>
  <si>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</si>
  <si>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</si>
  <si>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</si>
  <si>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</si>
  <si>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</si>
  <si>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</si>
  <si>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</si>
  <si>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</si>
  <si>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</si>
  <si>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</si>
  <si>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</si>
  <si>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</si>
  <si>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</si>
  <si>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</si>
  <si>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</si>
  <si>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</si>
  <si>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</si>
  <si>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</si>
  <si>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</si>
  <si>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</si>
  <si>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</si>
  <si>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</si>
  <si>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</si>
  <si>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</si>
  <si>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</si>
  <si>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</si>
  <si>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</si>
  <si>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</si>
  <si>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</si>
  <si>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</si>
  <si>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</si>
  <si>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</si>
  <si>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</si>
  <si>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</si>
  <si>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</si>
  <si>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</si>
  <si>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</si>
  <si>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</si>
  <si>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</si>
  <si>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</si>
  <si>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</si>
  <si>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</si>
  <si>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</si>
  <si>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</si>
  <si>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</si>
  <si>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</si>
  <si>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</si>
  <si>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</si>
  <si>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</si>
  <si>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</si>
  <si>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</si>
  <si>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</si>
  <si>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</si>
  <si>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</si>
  <si>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</si>
  <si>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</si>
  <si>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</si>
  <si>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</si>
  <si>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</si>
  <si>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</si>
  <si>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</si>
  <si>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</si>
  <si>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</si>
  <si>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</si>
  <si>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</si>
  <si>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</si>
  <si>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</si>
  <si>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</si>
  <si>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</si>
  <si>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</si>
  <si>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</si>
  <si>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</si>
  <si>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</si>
  <si>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</si>
  <si>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</si>
  <si>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</si>
  <si>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</si>
  <si>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</si>
  <si>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</si>
  <si>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</si>
  <si>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</si>
  <si>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</si>
  <si>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</si>
  <si>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</si>
  <si>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</si>
  <si>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</si>
  <si>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</si>
  <si>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</si>
  <si>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</si>
  <si>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</si>
  <si>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</si>
  <si>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</si>
  <si>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</si>
  <si>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</si>
  <si>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</si>
  <si>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</si>
  <si>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</si>
  <si>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</si>
  <si>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</si>
  <si>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</si>
  <si>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</si>
  <si>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</si>
  <si>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</si>
  <si>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</si>
  <si>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</si>
  <si>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</si>
  <si>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</si>
  <si>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</si>
  <si>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</si>
  <si>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</si>
  <si>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</si>
  <si>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</si>
  <si>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</si>
  <si>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</si>
  <si>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</si>
  <si>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</si>
  <si>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</si>
  <si>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</si>
  <si>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</si>
  <si>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</si>
  <si>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</si>
  <si>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</si>
  <si>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</si>
  <si>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</si>
  <si>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</si>
  <si>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</si>
  <si>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</si>
  <si>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</si>
  <si>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</si>
  <si>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</si>
  <si>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</si>
  <si>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</si>
  <si>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</si>
  <si>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</si>
  <si>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</si>
  <si>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</si>
  <si>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</si>
  <si>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</si>
  <si>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</si>
  <si>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</si>
  <si>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</si>
  <si>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</si>
  <si>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</si>
  <si>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</si>
  <si>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</si>
  <si>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</si>
  <si>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</si>
  <si>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</si>
  <si>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</si>
  <si>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</si>
  <si>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</si>
  <si>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</si>
  <si>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</si>
  <si>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</si>
  <si>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</si>
  <si>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</si>
  <si>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</si>
  <si>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</si>
  <si>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</si>
  <si>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</si>
  <si>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</si>
  <si>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</si>
  <si>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</si>
  <si>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</si>
  <si>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</si>
  <si>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</si>
  <si>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</si>
  <si>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</si>
  <si>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</si>
  <si>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</si>
  <si>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</si>
  <si>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</si>
  <si>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</si>
  <si>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</si>
  <si>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</si>
  <si>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</si>
  <si>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</si>
  <si>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</si>
  <si>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</si>
  <si>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</si>
  <si>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</si>
  <si>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</si>
  <si>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</si>
  <si>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</si>
  <si>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</si>
  <si>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</si>
  <si>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</si>
  <si>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</si>
  <si>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</si>
  <si>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</si>
  <si>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</si>
  <si>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</si>
  <si>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</si>
  <si>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</si>
  <si>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</si>
  <si>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</si>
  <si>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</si>
  <si>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</si>
  <si>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</si>
  <si>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</si>
  <si>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</si>
  <si>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</si>
  <si>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</si>
  <si>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</si>
  <si>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</si>
  <si>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</si>
  <si>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</si>
  <si>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</si>
  <si>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</si>
  <si>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</si>
  <si>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</si>
  <si>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</si>
  <si>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</si>
  <si>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</si>
  <si>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</si>
  <si>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</si>
  <si>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</si>
  <si>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</si>
  <si>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</si>
  <si>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</si>
  <si>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</si>
  <si>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</si>
  <si>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</si>
  <si>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</si>
  <si>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</si>
  <si>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</si>
  <si>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</si>
  <si>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</si>
  <si>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</si>
  <si>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</si>
  <si>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</si>
  <si>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</si>
  <si>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</si>
  <si>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</si>
  <si>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</si>
  <si>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</si>
  <si>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</si>
  <si>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</si>
  <si>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</si>
  <si>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</si>
  <si>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</si>
  <si>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</si>
  <si>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</si>
  <si>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</si>
  <si>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</si>
  <si>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</si>
  <si>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</si>
  <si>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</si>
  <si>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</si>
  <si>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</si>
  <si>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</si>
  <si>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</si>
  <si>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</si>
  <si>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</si>
  <si>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</si>
  <si>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</si>
  <si>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</si>
  <si>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</si>
  <si>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</si>
  <si>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</si>
  <si>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</si>
  <si>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</si>
  <si>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</si>
  <si>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</si>
  <si>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</si>
  <si>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</si>
  <si>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</si>
  <si>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</si>
  <si>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</si>
  <si>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</si>
  <si>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</si>
  <si>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</si>
  <si>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</si>
  <si>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</si>
  <si>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</si>
  <si>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</si>
  <si>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</si>
  <si>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</si>
  <si>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</si>
  <si>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</si>
  <si>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</si>
  <si>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</si>
  <si>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</si>
  <si>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</si>
  <si>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</si>
  <si>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</si>
  <si>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</si>
  <si>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</si>
  <si>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</si>
  <si>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</si>
  <si>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</si>
  <si>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</si>
  <si>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</si>
  <si>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</si>
  <si>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</si>
  <si>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</si>
  <si>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</si>
  <si>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</si>
  <si>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</si>
  <si>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</si>
  <si>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</si>
  <si>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</si>
  <si>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</si>
  <si>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</si>
  <si>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</si>
  <si>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</si>
  <si>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</si>
  <si>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</si>
  <si>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</si>
  <si>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</si>
  <si>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</si>
  <si>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</si>
  <si>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</si>
  <si>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</si>
  <si>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</si>
  <si>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</si>
  <si>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</si>
  <si>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</si>
  <si>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</si>
  <si>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</si>
  <si>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</si>
  <si>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</si>
  <si>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</si>
  <si>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</si>
  <si>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</si>
  <si>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</si>
  <si>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</si>
  <si>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</si>
  <si>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</si>
  <si>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</si>
  <si>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</si>
  <si>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</si>
  <si>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</si>
  <si>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</si>
  <si>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</si>
  <si>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</si>
  <si>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</si>
  <si>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</si>
  <si>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</si>
  <si>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</si>
  <si>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</si>
  <si>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</si>
  <si>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</si>
  <si>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</si>
  <si>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</si>
  <si>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</si>
  <si>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</si>
  <si>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</si>
  <si>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</si>
  <si>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</si>
  <si>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</si>
  <si>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</si>
  <si>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</si>
  <si>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</si>
  <si>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</si>
  <si>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</si>
  <si>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</si>
  <si>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</si>
  <si>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</si>
  <si>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</si>
  <si>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</si>
  <si>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</si>
  <si>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</si>
  <si>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</si>
  <si>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</si>
  <si>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</si>
  <si>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</si>
  <si>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</si>
  <si>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</si>
  <si>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</si>
  <si>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</si>
  <si>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</si>
  <si>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</si>
  <si>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</si>
  <si>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</si>
  <si>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</si>
  <si>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</si>
  <si>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</si>
  <si>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</si>
  <si>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</si>
  <si>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</si>
  <si>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</si>
  <si>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</si>
  <si>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</si>
  <si>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</si>
  <si>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</si>
  <si>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</si>
  <si>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</si>
  <si>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</si>
  <si>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</si>
  <si>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</si>
  <si>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</si>
  <si>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</si>
  <si>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</si>
  <si>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</si>
  <si>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</si>
  <si>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</si>
  <si>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</si>
  <si>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</si>
  <si>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</si>
  <si>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</si>
  <si>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</si>
  <si>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</si>
  <si>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</si>
  <si>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</si>
  <si>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</si>
  <si>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</si>
  <si>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</si>
  <si>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</si>
  <si>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</si>
  <si>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</si>
  <si>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</si>
  <si>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</si>
  <si>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</si>
  <si>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</si>
  <si>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</si>
  <si>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</si>
  <si>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</si>
  <si>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</si>
  <si>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</si>
  <si>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</si>
  <si>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</si>
  <si>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</si>
  <si>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</si>
  <si>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</si>
  <si>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</si>
  <si>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</si>
  <si>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</si>
  <si>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</si>
  <si>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</si>
  <si>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</si>
  <si>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</si>
  <si>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</si>
  <si>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</si>
  <si>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</si>
  <si>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</si>
  <si>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</si>
  <si>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</si>
  <si>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</si>
  <si>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</si>
  <si>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</si>
  <si>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</si>
  <si>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</si>
  <si>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</si>
  <si>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</si>
  <si>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</si>
  <si>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</si>
  <si>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</si>
  <si>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</si>
  <si>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</si>
  <si>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</si>
  <si>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</si>
  <si>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</si>
  <si>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</si>
  <si>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</si>
  <si>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</si>
  <si>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</si>
  <si>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</si>
  <si>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</si>
  <si>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</si>
  <si>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</si>
  <si>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</si>
  <si>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</si>
  <si>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</si>
  <si>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</si>
  <si>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</si>
  <si>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</si>
  <si>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</si>
  <si>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</si>
  <si>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</si>
  <si>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</si>
  <si>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</si>
  <si>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</si>
  <si>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</si>
  <si>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</si>
  <si>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</si>
  <si>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</si>
  <si>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</si>
  <si>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</si>
  <si>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</si>
  <si>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</si>
  <si>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</si>
  <si>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</si>
  <si>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</si>
  <si>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</si>
  <si>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</si>
  <si>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</si>
  <si>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</si>
  <si>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</si>
  <si>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</si>
  <si>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</si>
  <si>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</si>
  <si>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</si>
  <si>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</si>
  <si>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</si>
  <si>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</si>
  <si>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</si>
  <si>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</si>
  <si>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</si>
  <si>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</si>
  <si>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</si>
  <si>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</si>
  <si>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</si>
  <si>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</si>
  <si>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</si>
  <si>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</si>
  <si>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</si>
  <si>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</si>
  <si>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</si>
  <si>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</si>
  <si>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</si>
  <si>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</si>
  <si>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</si>
  <si>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</si>
  <si>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</si>
  <si>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</si>
  <si>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</si>
  <si>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</si>
  <si>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</si>
  <si>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</si>
  <si>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</si>
  <si>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</si>
  <si>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</si>
  <si>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</si>
  <si>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</si>
  <si>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</si>
  <si>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</si>
  <si>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</si>
  <si>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</si>
  <si>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</si>
  <si>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</si>
  <si>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</si>
  <si>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</si>
  <si>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</si>
  <si>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</si>
  <si>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</si>
  <si>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</si>
  <si>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</si>
  <si>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</si>
  <si>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</si>
  <si>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</si>
  <si>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</si>
  <si>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</si>
  <si>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</si>
  <si>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</si>
  <si>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</si>
  <si>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</si>
  <si>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</si>
  <si>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</si>
  <si>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</si>
  <si>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</si>
  <si>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</si>
  <si>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</si>
  <si>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</si>
  <si>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</si>
  <si>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</si>
  <si>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</si>
  <si>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</si>
  <si>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</si>
  <si>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</si>
  <si>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</si>
  <si>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</si>
  <si>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</si>
  <si>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</si>
  <si>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</si>
  <si>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</si>
  <si>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</si>
  <si>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</si>
  <si>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</si>
  <si>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</si>
  <si>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</si>
  <si>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</si>
  <si>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</si>
  <si>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</si>
  <si>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</si>
  <si>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</si>
  <si>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</si>
  <si>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</si>
  <si>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</si>
  <si>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</si>
  <si>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</si>
  <si>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</si>
  <si>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</si>
  <si>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</si>
  <si>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</si>
  <si>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</si>
  <si>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</si>
  <si>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</si>
  <si>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</si>
  <si>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</si>
  <si>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</si>
  <si>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</si>
  <si>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</si>
  <si>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</si>
  <si>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</si>
  <si>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</si>
  <si>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</si>
  <si>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</si>
  <si>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</si>
  <si>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</si>
  <si>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</si>
  <si>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</si>
  <si>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</si>
  <si>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</si>
  <si>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</si>
  <si>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</si>
  <si>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</si>
  <si>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</si>
  <si>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</si>
  <si>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</si>
  <si>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</si>
  <si>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</si>
  <si>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</si>
  <si>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</si>
  <si>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</si>
  <si>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</si>
  <si>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</si>
  <si>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</si>
  <si>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</si>
  <si>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</si>
  <si>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</si>
  <si>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</si>
  <si>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</si>
  <si>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</si>
  <si>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</si>
  <si>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</si>
  <si>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</si>
  <si>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</si>
  <si>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</si>
  <si>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</si>
  <si>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</si>
  <si>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</si>
  <si>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</si>
  <si>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</si>
  <si>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</si>
  <si>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</si>
  <si>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</si>
  <si>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</si>
  <si>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</si>
  <si>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</si>
  <si>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</si>
  <si>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</si>
  <si>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</si>
  <si>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</si>
  <si>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</si>
  <si>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</si>
  <si>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</si>
  <si>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</si>
  <si>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</si>
  <si>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</si>
  <si>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</si>
  <si>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</si>
  <si>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</si>
  <si>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</si>
  <si>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</si>
  <si>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</si>
  <si>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</si>
  <si>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</si>
  <si>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</si>
  <si>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</si>
  <si>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</si>
  <si>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</si>
  <si>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</si>
  <si>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</si>
  <si>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</si>
  <si>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</si>
  <si>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</si>
  <si>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</si>
  <si>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</si>
  <si>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</si>
  <si>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</si>
  <si>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</si>
  <si>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</si>
  <si>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</si>
  <si>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</si>
  <si>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</si>
  <si>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</si>
  <si>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</si>
  <si>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</si>
  <si>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</si>
  <si>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</si>
  <si>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</si>
  <si>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</si>
  <si>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</si>
  <si>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</si>
  <si>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</si>
  <si>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</si>
  <si>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</si>
  <si>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</si>
  <si>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</si>
  <si>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</si>
  <si>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</si>
  <si>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</si>
  <si>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</si>
  <si>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</si>
  <si>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</si>
  <si>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</si>
  <si>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</si>
  <si>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</si>
  <si>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</si>
  <si>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</si>
  <si>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</si>
  <si>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</si>
  <si>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</si>
  <si>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</si>
  <si>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</si>
  <si>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</si>
  <si>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</si>
  <si>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</si>
  <si>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</si>
  <si>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</si>
  <si>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</si>
  <si>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</si>
  <si>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</si>
  <si>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</si>
  <si>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</si>
  <si>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</si>
  <si>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</si>
  <si>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</si>
  <si>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</si>
  <si>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</si>
  <si>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</si>
  <si>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</si>
  <si>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</si>
  <si>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</si>
  <si>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</si>
  <si>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</si>
  <si>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</si>
  <si>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</si>
  <si>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</si>
  <si>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</si>
  <si>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</si>
  <si>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</si>
  <si>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</si>
  <si>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</si>
  <si>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</si>
  <si>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</si>
  <si>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</si>
  <si>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</si>
  <si>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</si>
  <si>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</si>
  <si>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</si>
  <si>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</si>
  <si>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</si>
  <si>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</si>
  <si>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</si>
  <si>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</si>
  <si>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</si>
  <si>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</si>
  <si>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</si>
  <si>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</si>
  <si>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</si>
  <si>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</si>
  <si>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</si>
  <si>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</si>
  <si>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</si>
  <si>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</si>
  <si>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</si>
  <si>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</si>
  <si>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</si>
  <si>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</si>
  <si>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</si>
  <si>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</si>
  <si>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</si>
  <si>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</si>
  <si>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</si>
  <si>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</si>
  <si>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</si>
  <si>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</si>
  <si>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</si>
  <si>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</si>
  <si>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</si>
  <si>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</si>
  <si>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</si>
  <si>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</si>
  <si>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</si>
  <si>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</si>
  <si>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</si>
  <si>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</si>
  <si>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</si>
  <si>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</si>
  <si>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</si>
  <si>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</si>
  <si>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</si>
  <si>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</si>
  <si>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</si>
  <si>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</si>
  <si>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</si>
  <si>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</si>
  <si>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</si>
  <si>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</si>
  <si>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</si>
  <si>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</si>
  <si>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</si>
  <si>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</si>
  <si>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</si>
  <si>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</si>
  <si>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</si>
  <si>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</si>
  <si>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</si>
  <si>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</si>
  <si>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</si>
  <si>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</si>
  <si>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</si>
  <si>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</si>
  <si>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</si>
  <si>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</si>
  <si>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</si>
  <si>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</si>
  <si>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</si>
  <si>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</si>
  <si>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</si>
  <si>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</si>
  <si>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</si>
  <si>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</si>
  <si>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</si>
  <si>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</si>
  <si>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</si>
  <si>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</si>
  <si>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</si>
  <si>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</si>
  <si>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</si>
  <si>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</si>
  <si>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</si>
  <si>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</si>
  <si>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</si>
  <si>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</si>
  <si>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</si>
  <si>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</si>
  <si>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</si>
  <si>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</si>
  <si>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</si>
  <si>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</si>
  <si>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</si>
  <si>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</si>
  <si>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</si>
  <si>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</si>
  <si>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</si>
  <si>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</si>
  <si>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</si>
  <si>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</si>
  <si>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</si>
  <si>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</si>
  <si>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</si>
  <si>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</si>
  <si>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</si>
  <si>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</si>
  <si>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</si>
  <si>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</si>
  <si>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</si>
  <si>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</si>
  <si>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</si>
  <si>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</si>
  <si>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</si>
  <si>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</si>
  <si>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</si>
  <si>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</si>
  <si>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</si>
  <si>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</si>
  <si>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</si>
  <si>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</si>
  <si>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</si>
  <si>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</si>
  <si>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</si>
  <si>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</si>
  <si>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</si>
  <si>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</si>
  <si>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</si>
  <si>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</si>
  <si>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</si>
  <si>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</si>
  <si>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</si>
  <si>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</si>
  <si>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</si>
  <si>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</si>
  <si>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</si>
  <si>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</si>
  <si>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</si>
  <si>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</si>
  <si>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</si>
  <si>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</si>
  <si>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</si>
  <si>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</si>
  <si>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</si>
  <si>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</si>
  <si>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</si>
  <si>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</si>
  <si>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</si>
  <si>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</si>
  <si>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</si>
  <si>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</si>
  <si>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</si>
  <si>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</si>
  <si>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</si>
  <si>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</si>
  <si>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</si>
  <si>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</si>
  <si>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</si>
  <si>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</si>
  <si>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</si>
  <si>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</si>
  <si>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</si>
  <si>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</si>
  <si>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</si>
  <si>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</si>
  <si>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</si>
  <si>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</si>
  <si>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</si>
  <si>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</si>
  <si>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</si>
  <si>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</si>
  <si>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</si>
  <si>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</si>
  <si>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</si>
  <si>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</si>
  <si>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</si>
  <si>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</si>
  <si>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</si>
  <si>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</si>
  <si>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</si>
  <si>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</si>
  <si>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</si>
  <si>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</si>
  <si>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</si>
  <si>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</si>
  <si>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</si>
  <si>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</si>
  <si>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</si>
  <si>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</si>
  <si>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</si>
  <si>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</si>
  <si>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</si>
  <si>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</si>
  <si>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</si>
  <si>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</si>
  <si>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</si>
  <si>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</si>
  <si>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</si>
  <si>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</si>
  <si>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</si>
  <si>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</si>
  <si>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</si>
  <si>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</si>
  <si>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</si>
  <si>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</si>
  <si>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</si>
  <si>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</si>
  <si>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</si>
  <si>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</si>
  <si>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</si>
  <si>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</si>
  <si>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</si>
  <si>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</si>
  <si>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</si>
  <si>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</si>
  <si>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</si>
  <si>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</si>
  <si>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</si>
  <si>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</si>
  <si>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</si>
  <si>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</si>
  <si>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</si>
  <si>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</si>
  <si>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</si>
  <si>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</si>
  <si>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</si>
  <si>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</si>
  <si>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</si>
  <si>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</si>
  <si>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</si>
  <si>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</si>
  <si>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</si>
  <si>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</si>
  <si>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</si>
  <si>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</si>
  <si>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</si>
  <si>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</si>
  <si>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</si>
  <si>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</si>
  <si>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</si>
  <si>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</si>
  <si>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</si>
  <si>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</si>
  <si>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</si>
  <si>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</si>
  <si>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</si>
  <si>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</si>
  <si>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</si>
  <si>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</si>
  <si>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</si>
  <si>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</si>
  <si>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</si>
  <si>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</si>
  <si>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</si>
  <si>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</si>
  <si>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</si>
  <si>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</si>
  <si>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</si>
  <si>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</si>
  <si>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</si>
  <si>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</si>
  <si>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</si>
  <si>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</si>
  <si>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</si>
  <si>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</si>
  <si>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</si>
  <si>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</si>
  <si>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</si>
  <si>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</si>
  <si>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</si>
  <si>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</si>
  <si>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</si>
  <si>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</si>
  <si>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</si>
  <si>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</si>
  <si>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</si>
  <si>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</si>
  <si>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</si>
  <si>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</si>
  <si>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</si>
  <si>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</si>
  <si>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</si>
  <si>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</si>
  <si>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</si>
  <si>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</si>
  <si>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</si>
  <si>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</si>
  <si>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</si>
  <si>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</si>
  <si>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</si>
  <si>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</si>
  <si>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</si>
  <si>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</si>
  <si>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</si>
  <si>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</si>
  <si>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</si>
  <si>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</si>
  <si>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</si>
  <si>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</si>
  <si>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</si>
  <si>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</si>
  <si>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</si>
  <si>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</si>
  <si>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</si>
  <si>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</si>
  <si>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</si>
  <si>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</si>
  <si>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</si>
  <si>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</si>
  <si>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</si>
  <si>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</si>
  <si>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</si>
  <si>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</si>
  <si>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</si>
  <si>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</si>
  <si>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</si>
  <si>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</si>
  <si>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</si>
  <si>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</si>
  <si>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</si>
  <si>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</si>
  <si>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</si>
  <si>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</si>
  <si>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</si>
  <si>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</si>
  <si>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</si>
  <si>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</si>
  <si>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</si>
  <si>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</si>
  <si>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</si>
  <si>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</si>
  <si>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</si>
  <si>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</si>
  <si>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</si>
  <si>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</si>
  <si>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</si>
  <si>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</si>
  <si>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</si>
  <si>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</si>
  <si>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</si>
  <si>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</si>
  <si>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</si>
  <si>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</si>
  <si>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</si>
  <si>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</si>
  <si>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</si>
  <si>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</si>
  <si>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</si>
  <si>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</si>
  <si>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</si>
  <si>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</si>
  <si>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</si>
  <si>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</si>
  <si>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</si>
  <si>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</si>
  <si>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</si>
  <si>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</si>
  <si>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</si>
  <si>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</si>
  <si>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</si>
  <si>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</si>
  <si>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</si>
  <si>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</si>
  <si>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</si>
  <si>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</si>
  <si>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</si>
  <si>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</si>
  <si>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</si>
  <si>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</si>
  <si>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</si>
  <si>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</si>
  <si>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</si>
  <si>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</si>
  <si>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</si>
  <si>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</si>
  <si>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</si>
  <si>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</si>
  <si>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</si>
  <si>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</si>
  <si>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</si>
  <si>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</si>
  <si>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</si>
  <si>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</si>
  <si>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</si>
  <si>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</si>
  <si>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</si>
  <si>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</si>
  <si>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</si>
  <si>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</si>
  <si>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</si>
  <si>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</si>
  <si>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</si>
  <si>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</si>
  <si>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</si>
  <si>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</si>
  <si>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</si>
  <si>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</si>
  <si>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</si>
  <si>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</si>
  <si>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</si>
  <si>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</si>
  <si>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</si>
  <si>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</si>
  <si>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</si>
  <si>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</si>
  <si>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</si>
  <si>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</si>
  <si>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</si>
  <si>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</si>
  <si>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</si>
  <si>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</si>
  <si>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</si>
  <si>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</si>
  <si>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</si>
  <si>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</si>
  <si>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</si>
  <si>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</si>
  <si>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</si>
  <si>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</si>
  <si>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</si>
  <si>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</si>
  <si>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</si>
  <si>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</si>
  <si>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</si>
  <si>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</si>
  <si>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</si>
  <si>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</si>
  <si>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</si>
  <si>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</si>
  <si>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</si>
  <si>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</si>
  <si>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</si>
  <si>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</si>
  <si>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</si>
  <si>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</si>
  <si>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</si>
  <si>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</si>
  <si>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</si>
  <si>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</si>
  <si>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</si>
  <si>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</si>
  <si>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</si>
  <si>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</si>
  <si>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</si>
  <si>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</si>
  <si>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</si>
  <si>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</si>
  <si>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</si>
  <si>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</si>
  <si>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</si>
  <si>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</si>
  <si>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</si>
  <si>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</si>
  <si>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</si>
  <si>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</si>
  <si>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</si>
  <si>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</si>
  <si>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</si>
  <si>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</si>
  <si>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</si>
  <si>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</si>
  <si>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</si>
  <si>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</si>
  <si>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</si>
  <si>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</si>
  <si>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</si>
  <si>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</si>
  <si>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</si>
  <si>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</si>
  <si>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</si>
  <si>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</si>
  <si>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</si>
  <si>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</si>
  <si>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</si>
  <si>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</si>
  <si>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</si>
  <si>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</si>
  <si>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</si>
  <si>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</si>
  <si>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</si>
  <si>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</si>
  <si>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</si>
  <si>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</si>
  <si>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</si>
  <si>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</si>
  <si>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</si>
  <si>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</si>
  <si>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</si>
  <si>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</si>
  <si>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</si>
  <si>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</si>
  <si>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</si>
  <si>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</si>
  <si>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</si>
  <si>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</si>
  <si>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</si>
  <si>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</si>
  <si>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</si>
  <si>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</si>
  <si>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</si>
  <si>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</si>
  <si>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</si>
  <si>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</si>
  <si>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</si>
  <si>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</si>
  <si>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</si>
  <si>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</si>
  <si>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</si>
  <si>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</si>
  <si>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</si>
  <si>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</si>
  <si>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</si>
  <si>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</si>
  <si>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</si>
  <si>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</si>
  <si>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</si>
  <si>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</si>
  <si>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</si>
  <si>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</si>
  <si>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</si>
  <si>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</si>
  <si>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</si>
  <si>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</si>
  <si>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</si>
  <si>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</si>
  <si>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</si>
  <si>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</si>
  <si>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</si>
  <si>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</si>
  <si>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</si>
  <si>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</si>
  <si>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</si>
  <si>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</si>
  <si>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</si>
  <si>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</si>
  <si>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</si>
  <si>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</si>
  <si>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</si>
  <si>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</si>
  <si>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</si>
  <si>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</si>
  <si>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</si>
  <si>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</si>
  <si>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</si>
  <si>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</si>
  <si>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</si>
  <si>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</si>
  <si>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</si>
  <si>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</si>
  <si>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</si>
  <si>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</si>
  <si>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</si>
  <si>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</si>
  <si>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</si>
  <si>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</si>
  <si>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</si>
  <si>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</si>
  <si>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</si>
  <si>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</si>
  <si>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</si>
  <si>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</si>
  <si>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</si>
  <si>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</si>
  <si>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</si>
  <si>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</si>
  <si>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</si>
  <si>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</si>
  <si>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</si>
  <si>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</si>
  <si>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</si>
  <si>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</si>
  <si>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</si>
  <si>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</si>
  <si>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</si>
  <si>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</si>
  <si>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</si>
  <si>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</si>
  <si>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</si>
  <si>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</si>
  <si>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</si>
  <si>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</si>
  <si>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</si>
  <si>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</si>
  <si>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</si>
  <si>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</si>
  <si>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</si>
  <si>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</si>
  <si>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</si>
  <si>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</si>
  <si>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</si>
  <si>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</si>
  <si>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</si>
  <si>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</si>
  <si>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</si>
  <si>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</si>
  <si>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</si>
  <si>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</si>
  <si>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</si>
  <si>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</si>
  <si>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</si>
  <si>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</si>
  <si>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</si>
  <si>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</si>
  <si>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</si>
  <si>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</si>
  <si>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</si>
  <si>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</si>
  <si>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</si>
  <si>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</si>
  <si>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</si>
  <si>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</si>
  <si>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</si>
  <si>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</si>
  <si>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</si>
  <si>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</si>
  <si>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</si>
  <si>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</si>
  <si>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</si>
  <si>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</si>
  <si>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</si>
  <si>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</si>
  <si>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</si>
  <si>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</si>
  <si>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</si>
  <si>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</si>
  <si>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</si>
  <si>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</si>
  <si>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</si>
  <si>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</si>
  <si>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</si>
  <si>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</si>
  <si>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</si>
  <si>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</si>
  <si>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</si>
  <si>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</si>
  <si>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</si>
  <si>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</si>
  <si>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</si>
  <si>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</si>
  <si>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</si>
  <si>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</si>
  <si>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</si>
  <si>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</si>
  <si>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</si>
  <si>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</si>
  <si>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</si>
  <si>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</si>
  <si>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</si>
  <si>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</si>
  <si>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</si>
  <si>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</si>
  <si>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</si>
  <si>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</si>
  <si>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</si>
  <si>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</si>
  <si>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</si>
  <si>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</si>
  <si>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</si>
  <si>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</si>
  <si>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</si>
  <si>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</si>
  <si>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</si>
  <si>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</si>
  <si>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</si>
  <si>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</si>
  <si>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</si>
  <si>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</si>
  <si>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</si>
  <si>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</si>
  <si>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</si>
  <si>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</si>
  <si>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</si>
  <si>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</si>
  <si>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</si>
  <si>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</si>
  <si>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</si>
  <si>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</si>
  <si>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</si>
  <si>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</si>
  <si>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</si>
  <si>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</si>
  <si>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</si>
  <si>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</si>
  <si>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</si>
  <si>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</si>
  <si>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</si>
  <si>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</si>
  <si>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</si>
  <si>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</si>
  <si>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</si>
  <si>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</si>
  <si>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</si>
  <si>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</si>
  <si>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</si>
  <si>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</si>
  <si>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</si>
  <si>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</si>
  <si>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</si>
  <si>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</si>
  <si>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</si>
  <si>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</si>
  <si>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</si>
  <si>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</si>
  <si>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</si>
  <si>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</si>
  <si>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</si>
  <si>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</si>
  <si>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</si>
  <si>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</si>
  <si>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</si>
  <si>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</si>
  <si>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</si>
  <si>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</si>
  <si>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</si>
  <si>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</si>
  <si>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</si>
  <si>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</si>
  <si>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</si>
  <si>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</si>
  <si>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</si>
  <si>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</si>
  <si>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</si>
  <si>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</si>
  <si>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</si>
  <si>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</si>
  <si>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</si>
  <si>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</si>
  <si>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</si>
  <si>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</si>
  <si>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</si>
  <si>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</si>
  <si>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</si>
  <si>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</si>
  <si>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</si>
  <si>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</si>
  <si>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</si>
  <si>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</si>
  <si>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</si>
  <si>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</si>
  <si>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</si>
  <si>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</si>
  <si>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</si>
  <si>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</si>
  <si>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</si>
  <si>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</si>
  <si>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</si>
  <si>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</si>
  <si>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</si>
  <si>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</si>
  <si>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</si>
  <si>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</si>
  <si>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</si>
  <si>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</si>
  <si>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</si>
  <si>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</si>
  <si>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</si>
  <si>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</si>
  <si>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</si>
  <si>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</si>
  <si>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</si>
  <si>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</si>
  <si>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</si>
  <si>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</si>
  <si>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</si>
  <si>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</si>
  <si>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</si>
  <si>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</si>
  <si>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</si>
  <si>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</si>
  <si>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</si>
  <si>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</si>
  <si>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</si>
  <si>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</si>
  <si>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</si>
  <si>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</si>
  <si>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</si>
  <si>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</si>
  <si>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</si>
  <si>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</si>
  <si>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</si>
  <si>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</si>
  <si>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</si>
  <si>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</si>
  <si>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</si>
  <si>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</si>
  <si>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</si>
  <si>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</si>
  <si>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</si>
  <si>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</si>
  <si>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</si>
  <si>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</si>
  <si>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</si>
  <si>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</si>
  <si>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</si>
  <si>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</si>
  <si>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</si>
  <si>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</si>
  <si>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</si>
  <si>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</si>
  <si>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</si>
  <si>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</si>
  <si>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</si>
  <si>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</si>
  <si>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</si>
  <si>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</si>
  <si>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</si>
  <si>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</si>
  <si>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</si>
  <si>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</si>
  <si>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</si>
  <si>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</si>
  <si>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</si>
  <si>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</si>
  <si>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</si>
  <si>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</si>
  <si>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</si>
  <si>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</si>
  <si>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</si>
  <si>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</si>
  <si>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</si>
  <si>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</si>
  <si>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</si>
  <si>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</si>
  <si>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</si>
  <si>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</si>
  <si>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</si>
  <si>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</si>
  <si>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</si>
  <si>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</si>
  <si>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</si>
  <si>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</si>
  <si>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</si>
  <si>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</si>
  <si>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</si>
  <si>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</si>
  <si>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</si>
  <si>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</si>
  <si>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</si>
  <si>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</si>
  <si>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</si>
  <si>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</si>
  <si>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</si>
  <si>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</si>
  <si>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</si>
  <si>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</si>
  <si>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</si>
  <si>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</si>
  <si>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</si>
  <si>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</si>
  <si>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</si>
  <si>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</si>
  <si>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</si>
  <si>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</si>
  <si>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</si>
  <si>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</si>
  <si>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</si>
  <si>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</si>
  <si>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</si>
  <si>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</si>
  <si>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</si>
  <si>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</si>
  <si>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</si>
  <si>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</si>
  <si>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</si>
  <si>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</si>
  <si>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</si>
  <si>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</si>
  <si>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</si>
  <si>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</si>
  <si>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</si>
  <si>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</si>
  <si>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</si>
  <si>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</si>
  <si>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</si>
  <si>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</si>
  <si>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</si>
  <si>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</si>
  <si>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</si>
  <si>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</si>
  <si>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</si>
  <si>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</si>
  <si>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</si>
  <si>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</si>
  <si>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</si>
  <si>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</si>
  <si>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</si>
  <si>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</si>
  <si>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</si>
  <si>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</si>
  <si>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</si>
  <si>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</si>
  <si>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</si>
  <si>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</si>
  <si>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</si>
  <si>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</si>
  <si>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</si>
  <si>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</si>
  <si>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</si>
  <si>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</si>
  <si>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</si>
  <si>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</si>
  <si>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</si>
  <si>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</si>
  <si>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</si>
  <si>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</si>
  <si>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</si>
  <si>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</si>
  <si>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</si>
  <si>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</si>
  <si>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</si>
  <si>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</si>
  <si>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</si>
  <si>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</si>
  <si>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</si>
  <si>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</si>
  <si>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</si>
  <si>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</si>
  <si>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</si>
  <si>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</si>
  <si>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</si>
  <si>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</si>
  <si>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</si>
  <si>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</si>
  <si>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</si>
  <si>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</si>
  <si>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</si>
  <si>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</si>
  <si>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</si>
  <si>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</si>
  <si>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</si>
  <si>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</si>
  <si>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</si>
  <si>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</si>
  <si>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</si>
  <si>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</si>
  <si>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</si>
  <si>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</si>
  <si>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</si>
  <si>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</si>
  <si>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</si>
  <si>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</si>
  <si>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</si>
  <si>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</si>
  <si>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</si>
  <si>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</si>
  <si>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</si>
  <si>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</si>
  <si>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</si>
  <si>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</si>
  <si>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</si>
  <si>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</si>
  <si>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</si>
  <si>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</si>
  <si>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</si>
  <si>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</si>
  <si>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</si>
  <si>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</si>
  <si>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</si>
  <si>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</si>
  <si>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</si>
  <si>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</si>
  <si>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</si>
  <si>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</si>
  <si>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</si>
  <si>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</si>
  <si>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</si>
  <si>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</si>
  <si>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</si>
  <si>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</si>
  <si>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</si>
  <si>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</si>
  <si>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</si>
  <si>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</si>
  <si>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</si>
  <si>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</si>
  <si>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</si>
  <si>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</si>
  <si>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</si>
  <si>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</si>
  <si>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</si>
  <si>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</si>
  <si>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</si>
  <si>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</si>
  <si>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</si>
  <si>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</si>
  <si>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</si>
  <si>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</si>
  <si>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</si>
  <si>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</si>
  <si>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</si>
  <si>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</si>
  <si>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</si>
  <si>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</si>
  <si>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</si>
  <si>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</si>
  <si>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</si>
  <si>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</si>
  <si>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</si>
  <si>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</si>
  <si>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</si>
  <si>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</si>
  <si>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</si>
  <si>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</si>
  <si>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</si>
  <si>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</si>
  <si>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</si>
  <si>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</si>
  <si>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</si>
  <si>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</si>
  <si>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</si>
  <si>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</si>
  <si>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</si>
  <si>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</si>
  <si>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</si>
  <si>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</si>
  <si>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</si>
  <si>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</si>
  <si>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</si>
  <si>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</si>
  <si>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</si>
  <si>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</si>
  <si>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</si>
  <si>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</si>
  <si>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</si>
  <si>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</si>
  <si>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</si>
  <si>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</si>
  <si>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</si>
  <si>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</si>
  <si>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</si>
  <si>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</si>
  <si>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</si>
  <si>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</si>
  <si>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</si>
  <si>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</si>
  <si>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</si>
  <si>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</si>
  <si>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</si>
  <si>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</si>
  <si>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</si>
  <si>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</si>
  <si>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</si>
  <si>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</si>
  <si>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</si>
  <si>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</si>
  <si>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</si>
  <si>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</si>
  <si>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</si>
  <si>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</si>
  <si>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</si>
  <si>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</si>
  <si>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</si>
  <si>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</si>
  <si>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</si>
  <si>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</si>
  <si>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</si>
  <si>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</si>
  <si>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</si>
  <si>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</si>
  <si>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</si>
  <si>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</si>
  <si>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</si>
  <si>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</si>
  <si>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</si>
  <si>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</si>
  <si>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</si>
  <si>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</si>
  <si>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</si>
  <si>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</si>
  <si>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</si>
  <si>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</si>
  <si>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</si>
  <si>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</si>
  <si>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</si>
  <si>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</si>
  <si>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</si>
  <si>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</si>
  <si>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</si>
  <si>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</si>
  <si>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</si>
  <si>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</si>
  <si>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</si>
  <si>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</si>
  <si>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</si>
  <si>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</si>
  <si>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</si>
  <si>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</si>
  <si>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</si>
  <si>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</si>
  <si>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</si>
  <si>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</si>
  <si>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</si>
  <si>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</si>
  <si>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</si>
  <si>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</si>
  <si>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</si>
  <si>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</si>
  <si>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</si>
  <si>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</si>
  <si>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</si>
  <si>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</si>
  <si>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</si>
  <si>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</si>
  <si>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</si>
  <si>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</si>
  <si>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</si>
  <si>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</si>
  <si>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</si>
  <si>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</si>
  <si>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</si>
  <si>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</si>
  <si>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</si>
  <si>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</si>
  <si>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</si>
  <si>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</si>
  <si>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</si>
  <si>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</si>
  <si>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</si>
  <si>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</si>
  <si>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</si>
  <si>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</si>
  <si>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</si>
  <si>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</si>
  <si>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</si>
  <si>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</si>
  <si>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</si>
  <si>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</si>
  <si>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</si>
  <si>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</si>
  <si>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</si>
  <si>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</si>
  <si>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</si>
  <si>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</si>
  <si>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</si>
  <si>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</si>
  <si>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</si>
  <si>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</si>
  <si>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</si>
  <si>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</si>
  <si>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</si>
  <si>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</si>
  <si>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</si>
  <si>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</si>
  <si>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</si>
  <si>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</si>
  <si>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</si>
  <si>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</si>
  <si>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</si>
  <si>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</si>
  <si>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</si>
  <si>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</si>
  <si>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</si>
  <si>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</si>
  <si>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</si>
  <si>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</si>
  <si>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</si>
  <si>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</si>
  <si>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</si>
  <si>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</si>
  <si>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</si>
  <si>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</si>
  <si>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</si>
  <si>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</si>
  <si>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</si>
  <si>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</si>
  <si>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</si>
  <si>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</si>
  <si>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</si>
  <si>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</si>
  <si>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</si>
  <si>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</si>
  <si>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</si>
  <si>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</si>
  <si>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</si>
  <si>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</si>
  <si>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</si>
  <si>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</si>
  <si>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</si>
  <si>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</si>
  <si>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</si>
  <si>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</si>
  <si>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</si>
  <si>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</si>
  <si>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</si>
  <si>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</si>
  <si>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</si>
  <si>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</si>
  <si>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</si>
  <si>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</si>
  <si>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</si>
  <si>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</si>
  <si>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</si>
  <si>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</si>
  <si>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</si>
  <si>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</si>
  <si>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</si>
  <si>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</si>
  <si>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</si>
  <si>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</si>
  <si>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</si>
  <si>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</si>
  <si>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</si>
  <si>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</si>
  <si>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</si>
  <si>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</si>
  <si>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</si>
  <si>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</si>
  <si>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</si>
  <si>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</si>
  <si>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</si>
  <si>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</si>
  <si>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</si>
  <si>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</si>
  <si>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</si>
  <si>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</si>
  <si>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</si>
  <si>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</si>
  <si>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</si>
  <si>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</si>
  <si>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</si>
  <si>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</si>
  <si>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</si>
  <si>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</si>
  <si>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</si>
  <si>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</si>
  <si>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</si>
  <si>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</si>
  <si>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</si>
  <si>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</si>
  <si>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</si>
  <si>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</si>
  <si>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</si>
  <si>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</si>
  <si>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</si>
  <si>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</si>
  <si>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</si>
  <si>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</si>
  <si>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</si>
  <si>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</si>
  <si>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</si>
  <si>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</si>
  <si>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</si>
  <si>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</si>
  <si>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</si>
  <si>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</si>
  <si>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</si>
  <si>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</si>
  <si>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</si>
  <si>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</si>
  <si>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</si>
  <si>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</si>
  <si>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</si>
  <si>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</si>
  <si>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</si>
  <si>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</si>
  <si>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</si>
  <si>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</si>
  <si>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</si>
  <si>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</si>
  <si>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</si>
  <si>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</si>
  <si>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</si>
  <si>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</si>
  <si>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</si>
  <si>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</si>
  <si>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</si>
  <si>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</si>
  <si>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</si>
  <si>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</si>
  <si>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</si>
  <si>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</si>
  <si>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</si>
  <si>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</si>
  <si>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</si>
  <si>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</si>
  <si>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</si>
  <si>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</si>
  <si>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</si>
  <si>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</si>
  <si>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</si>
  <si>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</si>
  <si>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</si>
  <si>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</si>
  <si>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</si>
  <si>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</si>
  <si>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</si>
  <si>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</si>
  <si>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</si>
  <si>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</si>
  <si>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</si>
  <si>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</si>
  <si>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</si>
  <si>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</si>
  <si>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</si>
  <si>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</si>
  <si>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</si>
  <si>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</si>
  <si>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</si>
  <si>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</si>
  <si>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</si>
  <si>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</si>
  <si>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</si>
  <si>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</si>
  <si>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</si>
  <si>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</si>
  <si>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</si>
  <si>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</si>
  <si>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</si>
  <si>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</si>
  <si>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</si>
  <si>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</si>
  <si>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</si>
  <si>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</si>
  <si>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</si>
  <si>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</si>
  <si>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</si>
  <si>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</si>
  <si>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</si>
  <si>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</si>
  <si>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</si>
  <si>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</si>
  <si>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</si>
  <si>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</si>
  <si>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</si>
  <si>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</si>
  <si>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</si>
  <si>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</si>
  <si>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</si>
  <si>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</si>
  <si>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</si>
  <si>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</si>
  <si>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</si>
  <si>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</si>
  <si>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</si>
  <si>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</si>
  <si>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</si>
  <si>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</si>
  <si>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</si>
  <si>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</si>
  <si>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</si>
  <si>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</si>
  <si>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</si>
  <si>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</si>
  <si>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</si>
  <si>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</si>
  <si>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</si>
  <si>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</si>
  <si>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</si>
  <si>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</si>
  <si>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</si>
  <si>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</si>
  <si>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</si>
  <si>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</si>
  <si>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</si>
  <si>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</si>
  <si>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</si>
  <si>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</si>
  <si>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</si>
  <si>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</si>
  <si>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</si>
  <si>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</si>
  <si>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</si>
  <si>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</si>
  <si>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</si>
  <si>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</si>
  <si>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</si>
  <si>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</si>
  <si>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</si>
  <si>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</si>
  <si>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</si>
  <si>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</si>
  <si>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</si>
  <si>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</si>
  <si>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</si>
  <si>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</si>
  <si>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</si>
  <si>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</si>
  <si>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</si>
  <si>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</si>
  <si>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</si>
  <si>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</si>
  <si>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</si>
  <si>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</si>
  <si>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</si>
  <si>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</si>
  <si>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</si>
  <si>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</si>
  <si>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</si>
  <si>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</si>
  <si>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</si>
  <si>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</si>
  <si>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</si>
  <si>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</si>
  <si>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</si>
  <si>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</si>
  <si>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</si>
  <si>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</si>
  <si>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</si>
  <si>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</si>
  <si>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</si>
  <si>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</si>
  <si>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</si>
  <si>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</si>
  <si>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</si>
  <si>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</si>
  <si>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</si>
  <si>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</si>
  <si>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</si>
  <si>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</si>
  <si>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</si>
  <si>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</si>
  <si>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</si>
  <si>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</si>
  <si>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</si>
  <si>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</si>
  <si>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</si>
  <si>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</si>
  <si>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</si>
  <si>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</si>
  <si>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</si>
  <si>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</si>
  <si>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</si>
  <si>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</si>
  <si>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</si>
  <si>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</si>
  <si>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</si>
  <si>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</si>
  <si>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</si>
  <si>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</si>
  <si>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</si>
  <si>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</si>
  <si>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</si>
  <si>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</si>
  <si>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</si>
  <si>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</si>
  <si>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</si>
  <si>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</si>
  <si>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</si>
  <si>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</si>
  <si>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</si>
  <si>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</si>
  <si>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</si>
  <si>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</si>
  <si>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</si>
  <si>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</si>
  <si>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</si>
  <si>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</si>
  <si>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</si>
  <si>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</si>
  <si>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</si>
  <si>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</si>
  <si>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</si>
  <si>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</si>
  <si>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</si>
  <si>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</si>
  <si>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</si>
  <si>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</si>
  <si>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</si>
  <si>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</si>
  <si>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</si>
  <si>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</si>
  <si>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</si>
  <si>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</si>
  <si>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</si>
  <si>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</si>
  <si>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</si>
  <si>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</si>
  <si>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</si>
  <si>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</si>
  <si>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</si>
  <si>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</si>
  <si>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</si>
  <si>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</si>
  <si>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</si>
  <si>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</si>
  <si>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</si>
  <si>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</si>
  <si>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</si>
  <si>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</si>
  <si>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</si>
  <si>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</si>
  <si>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</si>
  <si>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</si>
  <si>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</si>
  <si>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</si>
  <si>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</si>
  <si>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</si>
  <si>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</si>
  <si>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</si>
  <si>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</si>
  <si>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</si>
  <si>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</si>
  <si>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</si>
  <si>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</si>
  <si>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</si>
  <si>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</si>
  <si>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</si>
  <si>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</si>
  <si>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</si>
  <si>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</si>
  <si>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</si>
  <si>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</si>
  <si>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</si>
  <si>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</si>
  <si>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</si>
  <si>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</si>
  <si>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</si>
  <si>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</si>
  <si>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</si>
  <si>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</si>
  <si>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</si>
  <si>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</si>
  <si>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</si>
  <si>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</si>
  <si>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</si>
  <si>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</si>
  <si>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</si>
  <si>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</si>
  <si>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</si>
  <si>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</si>
  <si>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</si>
  <si>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</si>
  <si>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</si>
  <si>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</si>
  <si>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</si>
  <si>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</si>
  <si>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</si>
  <si>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</si>
  <si>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</si>
  <si>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</si>
  <si>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</si>
  <si>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</si>
  <si>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</si>
  <si>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</si>
  <si>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</si>
  <si>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</si>
  <si>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</si>
  <si>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</si>
  <si>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</si>
  <si>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</si>
  <si>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</si>
  <si>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</si>
  <si>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</si>
  <si>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</si>
  <si>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</si>
  <si>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</si>
  <si>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</si>
  <si>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</si>
  <si>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</si>
  <si>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</si>
  <si>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</si>
  <si>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</si>
  <si>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</si>
  <si>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</si>
  <si>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</si>
  <si>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</si>
  <si>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</si>
  <si>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</si>
  <si>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</si>
  <si>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</si>
  <si>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</si>
  <si>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</si>
  <si>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</si>
  <si>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</si>
  <si>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</si>
  <si>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</si>
  <si>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</si>
  <si>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</si>
  <si>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</si>
  <si>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</si>
  <si>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</si>
  <si>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</si>
  <si>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</si>
  <si>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</si>
  <si>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</si>
  <si>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</si>
  <si>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</si>
  <si>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</si>
  <si>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</si>
  <si>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</si>
  <si>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</si>
  <si>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</si>
  <si>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</si>
  <si>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</si>
  <si>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</si>
  <si>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</si>
  <si>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</si>
  <si>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</si>
  <si>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</si>
  <si>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</si>
  <si>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</si>
  <si>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</si>
  <si>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</si>
  <si>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</si>
  <si>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</si>
  <si>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</si>
  <si>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</si>
  <si>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</si>
  <si>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</si>
  <si>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</si>
  <si>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</si>
  <si>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</si>
  <si>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</si>
  <si>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</si>
  <si>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</si>
  <si>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</si>
  <si>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</si>
  <si>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</si>
  <si>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</si>
  <si>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</si>
  <si>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</si>
  <si>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</si>
  <si>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</si>
  <si>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</si>
  <si>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</si>
  <si>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</si>
  <si>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</si>
  <si>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</si>
  <si>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</si>
  <si>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</si>
  <si>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</si>
  <si>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</si>
  <si>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</si>
  <si>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</si>
  <si>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</si>
  <si>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</si>
  <si>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</si>
  <si>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</si>
  <si>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</si>
  <si>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</si>
  <si>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</si>
  <si>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</si>
  <si>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</si>
  <si>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</si>
  <si>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</si>
  <si>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</si>
  <si>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</si>
  <si>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</si>
  <si>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</si>
  <si>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</si>
  <si>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</si>
  <si>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</si>
  <si>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</si>
  <si>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</si>
  <si>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</si>
  <si>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</si>
  <si>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</si>
  <si>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</si>
  <si>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</si>
  <si>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</si>
  <si>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</si>
  <si>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</si>
  <si>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</si>
  <si>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</si>
  <si>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</si>
  <si>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</si>
  <si>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</si>
  <si>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</si>
  <si>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</si>
  <si>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</si>
  <si>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</si>
  <si>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</si>
  <si>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</si>
  <si>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</si>
  <si>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</si>
  <si>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</si>
  <si>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</si>
  <si>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</si>
  <si>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</si>
  <si>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</si>
  <si>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</si>
  <si>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</si>
  <si>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</si>
  <si>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</si>
  <si>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</si>
  <si>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</si>
  <si>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</si>
  <si>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</si>
  <si>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</si>
  <si>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</si>
  <si>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</si>
  <si>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</si>
  <si>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</si>
  <si>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</si>
  <si>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</si>
  <si>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</si>
  <si>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</si>
  <si>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</si>
  <si>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</si>
  <si>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</si>
  <si>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</si>
  <si>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</si>
  <si>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</si>
  <si>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</si>
  <si>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</si>
  <si>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</si>
  <si>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</si>
  <si>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</si>
  <si>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</si>
  <si>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</si>
  <si>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</si>
  <si>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</si>
  <si>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</si>
  <si>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</si>
  <si>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</si>
  <si>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</si>
  <si>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</si>
  <si>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</si>
  <si>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</si>
  <si>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</si>
  <si>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</si>
  <si>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</si>
  <si>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</si>
  <si>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</si>
  <si>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</si>
  <si>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</si>
  <si>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</si>
  <si>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</si>
  <si>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</si>
  <si>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</si>
  <si>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</si>
  <si>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</si>
  <si>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</si>
  <si>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</si>
  <si>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</si>
  <si>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</si>
  <si>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</si>
  <si>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</si>
  <si>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</si>
  <si>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</si>
  <si>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</si>
  <si>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</si>
  <si>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</si>
  <si>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</si>
  <si>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</si>
  <si>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</si>
  <si>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</si>
  <si>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</si>
  <si>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</si>
  <si>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</si>
  <si>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</si>
  <si>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</si>
  <si>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</si>
  <si>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</si>
  <si>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</si>
  <si>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</si>
  <si>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</si>
  <si>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</si>
  <si>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</si>
  <si>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</si>
  <si>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</si>
  <si>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</si>
  <si>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</si>
  <si>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</si>
  <si>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</si>
  <si>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</si>
  <si>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</si>
  <si>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</si>
  <si>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</si>
  <si>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</si>
  <si>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</si>
  <si>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</si>
  <si>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</si>
  <si>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</si>
  <si>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</si>
  <si>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</si>
  <si>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</si>
  <si>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</si>
  <si>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</si>
  <si>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</si>
  <si>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</si>
  <si>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</si>
  <si>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</si>
  <si>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</si>
  <si>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</si>
  <si>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</si>
  <si>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</si>
  <si>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</si>
  <si>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</si>
  <si>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</si>
  <si>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</si>
  <si>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</si>
  <si>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</si>
  <si>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</si>
  <si>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</si>
  <si>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</si>
  <si>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</si>
  <si>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</si>
  <si>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</si>
  <si>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</si>
  <si>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</si>
  <si>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</si>
  <si>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</si>
  <si>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</si>
  <si>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</si>
  <si>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</si>
  <si>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</si>
  <si>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</si>
  <si>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</si>
  <si>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</si>
  <si>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</si>
  <si>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</si>
  <si>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</si>
  <si>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</si>
  <si>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</si>
  <si>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</si>
  <si>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</si>
  <si>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</si>
  <si>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</si>
  <si>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</si>
  <si>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</si>
  <si>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</si>
  <si>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</si>
  <si>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</si>
  <si>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</si>
  <si>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</si>
  <si>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</si>
  <si>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</si>
  <si>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</si>
  <si>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</si>
  <si>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</si>
  <si>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</si>
  <si>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</si>
  <si>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</si>
  <si>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</si>
  <si>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</si>
  <si>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</si>
  <si>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</si>
  <si>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</si>
  <si>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</si>
  <si>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</si>
  <si>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</si>
  <si>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</si>
  <si>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</si>
  <si>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</si>
  <si>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</si>
  <si>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</si>
  <si>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</si>
  <si>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</si>
  <si>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</si>
  <si>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</si>
  <si>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</si>
  <si>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</si>
  <si>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</si>
  <si>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</si>
  <si>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</si>
  <si>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</si>
  <si>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</si>
  <si>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</si>
  <si>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</si>
  <si>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</si>
  <si>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</si>
  <si>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</si>
  <si>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</si>
  <si>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</si>
  <si>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</si>
  <si>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</si>
  <si>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</si>
  <si>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</si>
  <si>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</si>
  <si>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</si>
  <si>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</si>
  <si>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</si>
  <si>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</si>
  <si>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</si>
  <si>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</si>
  <si>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</si>
  <si>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</si>
  <si>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</si>
  <si>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</si>
  <si>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</si>
  <si>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</si>
  <si>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</si>
  <si>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</si>
  <si>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</si>
  <si>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</si>
  <si>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</si>
  <si>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</si>
  <si>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</si>
  <si>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</si>
  <si>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</si>
  <si>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</si>
  <si>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</si>
  <si>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</si>
  <si>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</si>
  <si>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</si>
  <si>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</si>
  <si>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</si>
  <si>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</si>
  <si>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</si>
  <si>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</si>
  <si>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</si>
  <si>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</si>
  <si>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</si>
  <si>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</si>
  <si>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</si>
  <si>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</si>
  <si>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</si>
  <si>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</si>
  <si>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</si>
  <si>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</si>
  <si>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</si>
  <si>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</si>
  <si>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</si>
  <si>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</si>
  <si>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</si>
  <si>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</si>
  <si>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</si>
  <si>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</si>
  <si>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</si>
  <si>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</si>
  <si>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</si>
  <si>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</si>
  <si>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</si>
  <si>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</si>
  <si>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</si>
  <si>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</si>
  <si>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</si>
  <si>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</si>
  <si>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</si>
  <si>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</si>
  <si>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</si>
  <si>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</si>
  <si>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</si>
  <si>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</si>
  <si>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</si>
  <si>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</si>
  <si>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</si>
  <si>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</si>
  <si>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</si>
  <si>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</si>
  <si>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</si>
  <si>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</si>
  <si>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</si>
  <si>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</si>
  <si>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</si>
  <si>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</si>
  <si>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</si>
  <si>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</si>
  <si>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</si>
  <si>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</si>
  <si>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</si>
  <si>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</si>
  <si>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</si>
  <si>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</si>
  <si>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</si>
  <si>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</si>
  <si>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</si>
  <si>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</si>
  <si>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</si>
  <si>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</si>
  <si>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</si>
  <si>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</si>
  <si>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</si>
  <si>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</si>
  <si>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</si>
  <si>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</si>
  <si>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</si>
  <si>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</si>
  <si>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</si>
  <si>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</si>
  <si>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</si>
  <si>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</si>
  <si>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</si>
  <si>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</si>
  <si>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</si>
  <si>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</si>
  <si>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</si>
  <si>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</si>
  <si>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</si>
  <si>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</si>
  <si>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</si>
  <si>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</si>
  <si>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</si>
  <si>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</si>
  <si>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</si>
  <si>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</si>
  <si>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</si>
  <si>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</si>
  <si>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</si>
  <si>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</si>
  <si>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</si>
  <si>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</si>
  <si>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</si>
  <si>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</si>
  <si>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</si>
  <si>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</si>
  <si>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</si>
  <si>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</si>
  <si>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</si>
  <si>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</si>
  <si>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</si>
  <si>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</si>
  <si>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</si>
  <si>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</si>
  <si>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</si>
  <si>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</si>
  <si>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</si>
  <si>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</si>
  <si>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</si>
  <si>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</si>
  <si>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</si>
  <si>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</si>
  <si>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</si>
  <si>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</si>
  <si>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</si>
  <si>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</si>
  <si>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</si>
  <si>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</si>
  <si>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</si>
  <si>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</si>
  <si>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</si>
  <si>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</si>
  <si>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</si>
  <si>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</si>
  <si>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</si>
  <si>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</si>
  <si>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</si>
  <si>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</si>
  <si>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</si>
  <si>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</si>
  <si>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</si>
  <si>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</si>
  <si>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</si>
  <si>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</si>
  <si>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</si>
  <si>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</si>
  <si>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</si>
  <si>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</si>
  <si>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</si>
  <si>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</si>
  <si>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</si>
  <si>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</si>
  <si>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</si>
  <si>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</si>
  <si>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</si>
  <si>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</si>
  <si>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</si>
  <si>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</si>
  <si>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</si>
  <si>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</si>
  <si>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</si>
  <si>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</si>
  <si>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</si>
  <si>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</si>
  <si>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</si>
  <si>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</si>
  <si>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</si>
  <si>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</si>
  <si>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</si>
  <si>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</si>
  <si>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</si>
  <si>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</si>
  <si>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</si>
  <si>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</si>
  <si>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</si>
  <si>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</si>
  <si>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</si>
  <si>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</si>
  <si>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</si>
  <si>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</si>
  <si>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</si>
  <si>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</si>
  <si>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</si>
  <si>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</si>
  <si>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</si>
  <si>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</si>
  <si>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</si>
  <si>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</si>
  <si>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</si>
  <si>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</si>
  <si>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</si>
  <si>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</si>
  <si>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</si>
  <si>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</si>
  <si>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</si>
  <si>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</si>
  <si>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</si>
  <si>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</si>
  <si>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</si>
  <si>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</si>
  <si>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</si>
  <si>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</si>
  <si>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</si>
  <si>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</si>
  <si>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</si>
  <si>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</si>
  <si>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</si>
  <si>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</si>
  <si>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</si>
  <si>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</si>
  <si>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</si>
  <si>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</si>
  <si>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</si>
  <si>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</si>
  <si>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</si>
  <si>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</si>
  <si>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</si>
  <si>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</si>
  <si>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</si>
  <si>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</si>
  <si>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</si>
  <si>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</si>
  <si>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</si>
  <si>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</si>
  <si>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</si>
  <si>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</si>
  <si>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</si>
  <si>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</si>
  <si>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</si>
  <si>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</si>
  <si>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</si>
  <si>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</si>
  <si>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</si>
  <si>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</si>
  <si>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</si>
  <si>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</si>
  <si>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</si>
  <si>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</si>
  <si>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</si>
  <si>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</si>
  <si>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</si>
  <si>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</si>
  <si>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</si>
  <si>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</si>
  <si>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</si>
  <si>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</si>
  <si>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</si>
  <si>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</si>
  <si>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</si>
  <si>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</si>
  <si>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</si>
  <si>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</si>
  <si>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</si>
  <si>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</si>
  <si>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</si>
  <si>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</si>
  <si>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</si>
  <si>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</si>
  <si>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</si>
  <si>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</si>
  <si>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</si>
  <si>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</si>
  <si>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</si>
  <si>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</si>
  <si>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</si>
  <si>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</si>
  <si>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</si>
  <si>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</si>
  <si>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</si>
  <si>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</si>
  <si>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</si>
  <si>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</si>
  <si>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</si>
  <si>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</si>
  <si>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</si>
  <si>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</si>
  <si>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</si>
  <si>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</si>
  <si>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</si>
  <si>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</si>
  <si>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</si>
  <si>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</si>
  <si>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</si>
  <si>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</si>
  <si>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</si>
  <si>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</si>
  <si>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</si>
  <si>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</si>
  <si>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</si>
  <si>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</si>
  <si>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</si>
  <si>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</si>
  <si>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</si>
  <si>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</si>
  <si>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</si>
  <si>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</si>
  <si>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</si>
  <si>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</si>
  <si>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</si>
  <si>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</si>
  <si>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</si>
  <si>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</si>
  <si>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</si>
  <si>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</si>
  <si>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</si>
  <si>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</si>
  <si>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</si>
  <si>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</si>
  <si>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</si>
  <si>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</si>
  <si>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</si>
  <si>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</si>
  <si>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</si>
  <si>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</si>
  <si>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</si>
  <si>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</si>
  <si>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</si>
  <si>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</si>
  <si>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</si>
  <si>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</si>
  <si>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</si>
  <si>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</si>
  <si>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</si>
  <si>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</si>
  <si>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</si>
  <si>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</si>
  <si>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</si>
  <si>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</si>
  <si>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</si>
  <si>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</si>
  <si>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</si>
  <si>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</si>
  <si>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</si>
  <si>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</si>
  <si>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</si>
  <si>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</si>
  <si>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</si>
  <si>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</si>
  <si>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</si>
  <si>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</si>
  <si>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</si>
  <si>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</si>
  <si>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</si>
  <si>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</si>
  <si>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</si>
  <si>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</si>
  <si>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</si>
  <si>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</si>
  <si>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</si>
  <si>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</si>
  <si>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</si>
  <si>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</si>
  <si>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</si>
  <si>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</si>
  <si>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</si>
  <si>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</si>
  <si>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</si>
  <si>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</si>
  <si>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</si>
  <si>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</si>
  <si>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</si>
  <si>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</si>
  <si>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</si>
  <si>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</si>
  <si>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</si>
  <si>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</si>
  <si>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</si>
  <si>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</si>
  <si>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</si>
  <si>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</si>
  <si>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</si>
  <si>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</si>
  <si>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</si>
  <si>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</si>
  <si>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</si>
  <si>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</si>
  <si>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</si>
  <si>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</si>
  <si>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</si>
  <si>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</si>
  <si>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</si>
  <si>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</si>
  <si>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</si>
  <si>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</si>
  <si>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</si>
  <si>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</si>
  <si>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</si>
  <si>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</si>
  <si>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</si>
  <si>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</si>
  <si>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</si>
  <si>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</si>
  <si>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</si>
  <si>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</si>
  <si>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</si>
  <si>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</si>
  <si>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</si>
  <si>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</si>
  <si>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</si>
  <si>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</si>
  <si>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</si>
  <si>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</si>
  <si>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</si>
  <si>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</si>
  <si>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</si>
  <si>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</si>
  <si>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</si>
  <si>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</si>
  <si>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</si>
  <si>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</si>
  <si>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</si>
  <si>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</si>
  <si>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</si>
  <si>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</si>
  <si>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</si>
  <si>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</si>
  <si>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</si>
  <si>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</si>
  <si>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</si>
  <si>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</si>
  <si>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</si>
  <si>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</si>
  <si>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</si>
  <si>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</si>
  <si>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</si>
  <si>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</si>
  <si>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</si>
  <si>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</si>
  <si>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</si>
  <si>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</si>
  <si>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</si>
  <si>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</si>
  <si>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</si>
  <si>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</si>
  <si>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</si>
  <si>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</si>
  <si>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</si>
  <si>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</si>
  <si>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</si>
  <si>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</si>
  <si>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</si>
  <si>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</si>
  <si>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</si>
  <si>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</si>
  <si>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</si>
  <si>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</si>
  <si>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</si>
  <si>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</si>
  <si>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</si>
  <si>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</si>
  <si>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</si>
  <si>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</si>
  <si>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</si>
  <si>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</si>
  <si>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</si>
  <si>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</si>
  <si>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</si>
  <si>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</si>
  <si>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</si>
  <si>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</si>
  <si>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</si>
  <si>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</si>
  <si>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</si>
  <si>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</si>
  <si>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</si>
  <si>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</si>
  <si>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</si>
  <si>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</si>
  <si>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</si>
  <si>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</si>
  <si>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</si>
  <si>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</si>
  <si>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</si>
  <si>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</si>
  <si>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</si>
  <si>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</si>
  <si>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</si>
  <si>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</si>
  <si>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</si>
  <si>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</si>
  <si>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</si>
  <si>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</si>
  <si>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</si>
  <si>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</si>
  <si>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</si>
  <si>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</si>
  <si>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</si>
  <si>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</si>
  <si>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</si>
  <si>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</si>
  <si>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</si>
  <si>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</si>
  <si>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</si>
  <si>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</si>
  <si>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</si>
  <si>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</si>
  <si>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</si>
  <si>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</si>
  <si>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</si>
  <si>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</si>
  <si>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</si>
  <si>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</si>
  <si>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</si>
  <si>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</si>
  <si>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</si>
  <si>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</si>
  <si>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</si>
  <si>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</si>
  <si>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</si>
  <si>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</si>
  <si>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</si>
  <si>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</si>
  <si>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</si>
  <si>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</si>
  <si>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</si>
  <si>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</si>
  <si>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</si>
  <si>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</si>
  <si>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</si>
  <si>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</si>
  <si>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</si>
  <si>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</si>
  <si>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</si>
  <si>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</si>
  <si>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</si>
  <si>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</si>
  <si>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</si>
  <si>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</si>
  <si>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</si>
  <si>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</si>
  <si>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</si>
  <si>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</si>
  <si>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</si>
  <si>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</si>
  <si>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</si>
  <si>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</si>
  <si>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</si>
  <si>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</si>
  <si>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</si>
  <si>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</si>
  <si>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</si>
  <si>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</si>
  <si>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</si>
  <si>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</si>
  <si>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</si>
  <si>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</si>
  <si>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</si>
  <si>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</si>
  <si>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</si>
  <si>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</si>
  <si>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</si>
  <si>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</si>
  <si>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</si>
  <si>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</si>
  <si>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</si>
  <si>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</si>
  <si>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</si>
  <si>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</si>
  <si>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</si>
  <si>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</si>
  <si>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</si>
  <si>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</si>
  <si>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</si>
  <si>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</si>
  <si>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</si>
  <si>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</si>
  <si>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</si>
  <si>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</si>
  <si>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</si>
  <si>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</si>
  <si>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</si>
  <si>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</si>
  <si>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</si>
  <si>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</si>
  <si>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</si>
  <si>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</si>
  <si>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</si>
  <si>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</si>
  <si>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</si>
  <si>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</si>
  <si>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</si>
  <si>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</si>
  <si>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</si>
  <si>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</si>
  <si>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</si>
  <si>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</si>
  <si>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</si>
  <si>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</si>
  <si>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</si>
  <si>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</si>
  <si>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</si>
  <si>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</si>
  <si>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</si>
  <si>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</si>
  <si>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</si>
  <si>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</si>
  <si>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</si>
  <si>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</si>
  <si>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</si>
  <si>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</si>
  <si>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</si>
  <si>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</si>
  <si>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</si>
  <si>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</si>
  <si>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</si>
  <si>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</si>
  <si>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</si>
  <si>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</si>
  <si>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</si>
  <si>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</si>
  <si>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</si>
  <si>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</si>
  <si>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</si>
  <si>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</si>
  <si>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</si>
  <si>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</si>
  <si>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</si>
  <si>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</si>
  <si>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</si>
  <si>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</si>
  <si>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</si>
  <si>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</si>
  <si>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</si>
  <si>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</si>
  <si>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</si>
  <si>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</si>
  <si>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</si>
  <si>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</si>
  <si>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</si>
  <si>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</si>
  <si>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</si>
  <si>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</si>
  <si>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</si>
  <si>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</si>
  <si>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</si>
  <si>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</si>
  <si>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</si>
  <si>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</si>
  <si>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</si>
  <si>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</si>
  <si>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</si>
  <si>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</si>
  <si>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</si>
  <si>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</si>
  <si>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</si>
  <si>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</si>
  <si>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</si>
  <si>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</si>
  <si>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</si>
  <si>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</si>
  <si>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</si>
  <si>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</si>
  <si>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</si>
  <si>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</si>
  <si>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</si>
  <si>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</si>
  <si>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</si>
  <si>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</si>
  <si>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</si>
  <si>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</si>
  <si>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</si>
  <si>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</si>
  <si>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</si>
  <si>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</si>
  <si>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</si>
  <si>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</si>
  <si>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</si>
  <si>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</si>
  <si>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</si>
  <si>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</si>
  <si>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</si>
  <si>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</si>
  <si>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</si>
  <si>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</si>
  <si>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</si>
  <si>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</si>
  <si>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</si>
  <si>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</si>
  <si>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</si>
  <si>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</si>
  <si>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</si>
  <si>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</si>
  <si>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</si>
  <si>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</si>
  <si>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</si>
  <si>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</si>
  <si>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</si>
  <si>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</si>
  <si>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</si>
  <si>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</si>
  <si>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</si>
  <si>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</si>
  <si>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</si>
  <si>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</si>
  <si>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</si>
  <si>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</si>
  <si>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</si>
  <si>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</si>
  <si>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</si>
  <si>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</si>
  <si>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</si>
  <si>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</si>
  <si>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</si>
  <si>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</si>
  <si>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</si>
  <si>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</si>
  <si>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</si>
  <si>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</si>
  <si>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</si>
  <si>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</si>
  <si>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</si>
  <si>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</si>
  <si>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</si>
  <si>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</si>
  <si>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</si>
  <si>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</si>
  <si>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</si>
  <si>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</si>
  <si>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</si>
  <si>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</si>
  <si>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</si>
  <si>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</si>
  <si>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</si>
  <si>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</si>
  <si>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</si>
  <si>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</si>
  <si>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</si>
  <si>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</si>
  <si>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</si>
  <si>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</si>
  <si>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</si>
  <si>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</si>
  <si>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</si>
  <si>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</si>
  <si>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</si>
  <si>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</si>
  <si>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</si>
  <si>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</si>
  <si>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</si>
  <si>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</si>
  <si>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</si>
  <si>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</si>
  <si>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</si>
  <si>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</si>
  <si>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</si>
  <si>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</si>
  <si>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</si>
  <si>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</si>
  <si>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</si>
  <si>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</si>
  <si>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</si>
  <si>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</si>
  <si>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</si>
  <si>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</si>
  <si>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</si>
  <si>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</si>
  <si>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</si>
  <si>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</si>
  <si>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</si>
  <si>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</si>
  <si>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</si>
  <si>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</si>
  <si>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</si>
  <si>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</si>
  <si>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</si>
  <si>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</si>
  <si>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</si>
  <si>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</si>
  <si>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</si>
  <si>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</si>
  <si>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</si>
  <si>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</si>
  <si>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</si>
  <si>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</si>
  <si>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</si>
  <si>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</si>
  <si>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</si>
  <si>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</si>
  <si>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</si>
  <si>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</si>
  <si>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</si>
  <si>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</si>
  <si>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</si>
  <si>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</si>
  <si>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</si>
  <si>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</si>
  <si>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</si>
  <si>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</si>
  <si>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</si>
  <si>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</si>
  <si>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</si>
  <si>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</si>
  <si>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</si>
  <si>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</si>
  <si>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</si>
  <si>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</si>
  <si>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</si>
  <si>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</si>
  <si>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</si>
  <si>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</si>
  <si>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</si>
  <si>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</si>
  <si>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</si>
  <si>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</si>
  <si>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</si>
  <si>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</si>
  <si>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</si>
  <si>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</si>
  <si>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</si>
  <si>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</si>
  <si>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</si>
  <si>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</si>
  <si>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</si>
  <si>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</si>
  <si>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</si>
  <si>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</si>
  <si>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</si>
  <si>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</si>
  <si>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</si>
  <si>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</si>
  <si>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</si>
  <si>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</si>
  <si>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</si>
  <si>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</si>
  <si>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</si>
  <si>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</si>
  <si>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</si>
  <si>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</si>
  <si>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</si>
  <si>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</si>
  <si>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</si>
  <si>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</si>
  <si>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</si>
  <si>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</si>
  <si>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</si>
  <si>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</si>
  <si>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</si>
  <si>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</si>
  <si>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</si>
  <si>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</si>
  <si>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</si>
  <si>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</si>
  <si>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</si>
  <si>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</si>
  <si>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</si>
  <si>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</si>
  <si>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</si>
  <si>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</si>
  <si>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</si>
  <si>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</si>
  <si>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</si>
  <si>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</si>
  <si>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</si>
  <si>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</si>
  <si>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</si>
  <si>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</si>
  <si>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</si>
  <si>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</si>
  <si>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</si>
  <si>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</si>
  <si>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</si>
  <si>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</si>
  <si>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</si>
  <si>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</si>
  <si>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</si>
  <si>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</si>
  <si>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</si>
  <si>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</si>
  <si>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</si>
  <si>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</si>
  <si>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</si>
  <si>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</si>
  <si>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</si>
  <si>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</si>
  <si>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</si>
  <si>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</si>
  <si>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</si>
  <si>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</si>
  <si>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</si>
  <si>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</si>
  <si>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</si>
  <si>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</si>
  <si>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</si>
  <si>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</si>
  <si>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</si>
  <si>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</si>
  <si>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</si>
  <si>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</si>
  <si>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</si>
  <si>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</si>
  <si>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</si>
  <si>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</si>
  <si>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</si>
  <si>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</si>
  <si>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</si>
  <si>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</si>
  <si>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</si>
  <si>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</si>
  <si>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</si>
  <si>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</si>
  <si>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</si>
  <si>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</si>
  <si>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</si>
  <si>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</si>
  <si>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</si>
  <si>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</si>
  <si>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</si>
  <si>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</si>
  <si>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</si>
  <si>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</si>
  <si>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</si>
  <si>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</si>
  <si>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</si>
  <si>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</si>
  <si>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</si>
  <si>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</si>
  <si>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</si>
  <si>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</si>
  <si>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</si>
  <si>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</si>
  <si>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</si>
  <si>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</si>
  <si>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</si>
  <si>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</si>
  <si>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</si>
  <si>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</si>
  <si>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</si>
  <si>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</si>
  <si>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</si>
  <si>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</si>
  <si>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</si>
  <si>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</si>
  <si>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</si>
  <si>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</si>
  <si>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</si>
  <si>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</si>
  <si>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</si>
  <si>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</si>
  <si>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</si>
  <si>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</si>
  <si>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</si>
  <si>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</si>
  <si>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</si>
  <si>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</si>
  <si>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</si>
  <si>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</si>
  <si>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</si>
  <si>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</si>
  <si>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</si>
  <si>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</si>
  <si>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</si>
  <si>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</si>
  <si>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</si>
  <si>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</si>
  <si>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</si>
  <si>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</si>
  <si>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</si>
  <si>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</si>
  <si>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</si>
  <si>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</si>
  <si>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</si>
  <si>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</si>
  <si>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</si>
  <si>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</si>
  <si>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</si>
  <si>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</si>
  <si>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</si>
  <si>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</si>
  <si>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</si>
  <si>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</si>
  <si>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</si>
  <si>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</si>
  <si>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</si>
  <si>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</si>
  <si>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</si>
  <si>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</si>
  <si>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</si>
  <si>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</si>
  <si>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</si>
  <si>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</si>
  <si>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</si>
  <si>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</si>
  <si>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</si>
  <si>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</si>
  <si>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</si>
  <si>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</si>
  <si>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</si>
  <si>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</si>
  <si>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</si>
  <si>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</si>
  <si>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</si>
  <si>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</si>
  <si>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</si>
  <si>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</si>
  <si>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</si>
  <si>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</si>
  <si>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</si>
  <si>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</si>
  <si>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</si>
  <si>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</si>
  <si>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</si>
  <si>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</si>
  <si>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</si>
  <si>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</si>
  <si>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</si>
  <si>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</si>
  <si>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</si>
  <si>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</si>
  <si>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</si>
  <si>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</si>
  <si>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</si>
  <si>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</si>
  <si>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</si>
  <si>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</si>
  <si>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</si>
  <si>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</si>
  <si>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</si>
  <si>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</si>
  <si>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</si>
  <si>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</si>
  <si>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</si>
  <si>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</si>
  <si>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</si>
  <si>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</si>
  <si>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</si>
  <si>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</si>
  <si>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</si>
  <si>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</si>
  <si>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</si>
  <si>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</si>
  <si>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</si>
  <si>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</si>
  <si>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</si>
  <si>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</si>
  <si>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</si>
  <si>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</si>
  <si>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</si>
  <si>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</si>
  <si>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</si>
  <si>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</si>
  <si>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</si>
  <si>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</si>
  <si>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</si>
  <si>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</si>
  <si>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</si>
  <si>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</si>
  <si>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</si>
  <si>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</si>
  <si>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</si>
  <si>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</si>
  <si>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</si>
  <si>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</si>
  <si>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</si>
  <si>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</si>
  <si>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</si>
  <si>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</si>
  <si>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</si>
  <si>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</si>
  <si>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</si>
  <si>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</si>
  <si>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</si>
  <si>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</si>
  <si>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</si>
  <si>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</si>
  <si>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</si>
  <si>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</si>
  <si>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</si>
  <si>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</si>
  <si>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</si>
  <si>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</si>
  <si>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</si>
  <si>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</si>
  <si>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</si>
  <si>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</si>
  <si>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</si>
  <si>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</si>
  <si>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</si>
  <si>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</si>
  <si>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</si>
  <si>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</si>
  <si>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</si>
  <si>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</si>
  <si>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</si>
  <si>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</si>
  <si>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</si>
  <si>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</si>
  <si>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</si>
  <si>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</si>
  <si>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</si>
  <si>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</si>
  <si>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</si>
  <si>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</si>
  <si>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</si>
  <si>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</si>
  <si>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</si>
  <si>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</si>
  <si>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</si>
  <si>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</si>
  <si>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</si>
  <si>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</si>
  <si>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</si>
  <si>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</si>
  <si>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</si>
  <si>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</si>
  <si>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</si>
  <si>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</si>
  <si>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</si>
  <si>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</si>
  <si>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</si>
  <si>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</si>
  <si>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</si>
  <si>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</si>
  <si>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</si>
  <si>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</si>
  <si>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</si>
  <si>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</si>
  <si>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</si>
  <si>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</si>
  <si>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</si>
  <si>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</si>
  <si>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</si>
  <si>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</si>
  <si>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</si>
  <si>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</si>
  <si>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</si>
  <si>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</si>
  <si>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</si>
  <si>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</si>
  <si>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</si>
  <si>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</si>
  <si>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</si>
  <si>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</si>
  <si>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</si>
  <si>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</si>
  <si>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</si>
  <si>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</si>
  <si>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</si>
  <si>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</si>
  <si>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</si>
  <si>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</si>
  <si>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</si>
  <si>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</si>
  <si>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</si>
  <si>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</si>
  <si>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</si>
  <si>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</si>
  <si>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</si>
  <si>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</si>
  <si>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</si>
  <si>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</si>
  <si>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</si>
  <si>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</si>
  <si>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</si>
  <si>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</si>
  <si>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</si>
  <si>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</si>
  <si>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</si>
  <si>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</si>
  <si>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</si>
  <si>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</si>
  <si>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</si>
  <si>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</si>
  <si>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</si>
  <si>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</si>
  <si>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</si>
  <si>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</si>
  <si>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</si>
  <si>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</si>
  <si>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</si>
  <si>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</si>
  <si>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</si>
  <si>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</si>
  <si>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</si>
  <si>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</si>
  <si>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</si>
  <si>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</si>
  <si>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</si>
  <si>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</si>
  <si>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</si>
  <si>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</si>
  <si>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</si>
  <si>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</si>
  <si>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</si>
  <si>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</si>
  <si>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</si>
  <si>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</si>
  <si>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</si>
  <si>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</si>
  <si>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</si>
  <si>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</si>
  <si>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</si>
  <si>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</si>
  <si>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</si>
  <si>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</si>
  <si>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</si>
  <si>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</si>
  <si>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</si>
  <si>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</si>
  <si>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</si>
  <si>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</si>
  <si>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</si>
  <si>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</si>
  <si>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</si>
  <si>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</si>
  <si>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</si>
  <si>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</si>
  <si>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</si>
  <si>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</si>
  <si>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</si>
  <si>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</si>
  <si>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</si>
  <si>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</si>
  <si>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</si>
  <si>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</si>
  <si>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</si>
  <si>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</si>
  <si>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</si>
  <si>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</si>
  <si>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</si>
  <si>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</si>
  <si>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</si>
  <si>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</si>
  <si>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</si>
  <si>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</si>
  <si>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</si>
  <si>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</si>
  <si>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</si>
  <si>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</si>
  <si>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</si>
  <si>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</si>
  <si>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</si>
  <si>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</si>
  <si>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</si>
  <si>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</si>
  <si>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</si>
  <si>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</si>
  <si>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</si>
  <si>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</si>
  <si>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</si>
  <si>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</si>
  <si>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</si>
  <si>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</si>
  <si>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</si>
  <si>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</si>
  <si>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</si>
  <si>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</si>
  <si>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</si>
  <si>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</si>
  <si>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</si>
  <si>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</si>
  <si>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</si>
  <si>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</si>
  <si>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</si>
  <si>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</si>
  <si>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</si>
  <si>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</si>
  <si>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</si>
  <si>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</si>
  <si>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</si>
  <si>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</si>
  <si>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</si>
  <si>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</si>
  <si>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</si>
  <si>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</si>
  <si>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</si>
  <si>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</si>
  <si>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</si>
  <si>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</si>
  <si>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</si>
  <si>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</si>
  <si>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</si>
  <si>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</si>
  <si>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</si>
  <si>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</si>
  <si>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</si>
  <si>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</si>
  <si>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</si>
  <si>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</si>
  <si>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</si>
  <si>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</si>
  <si>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</si>
  <si>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</si>
  <si>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</si>
  <si>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</si>
  <si>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</si>
  <si>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</si>
  <si>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</si>
  <si>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</si>
  <si>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</si>
  <si>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</si>
  <si>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</si>
  <si>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</si>
  <si>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</si>
  <si>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</si>
  <si>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</si>
  <si>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</si>
  <si>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</si>
  <si>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</si>
  <si>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</si>
  <si>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</si>
  <si>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</si>
  <si>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</si>
  <si>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</si>
  <si>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</si>
  <si>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</si>
  <si>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</si>
  <si>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</si>
  <si>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</si>
  <si>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</si>
  <si>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</si>
  <si>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</si>
  <si>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</si>
  <si>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</si>
  <si>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</si>
  <si>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</si>
  <si>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</si>
  <si>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</si>
  <si>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</si>
  <si>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</si>
  <si>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</si>
  <si>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</si>
  <si>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</si>
  <si>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</si>
  <si>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</si>
  <si>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</si>
  <si>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</si>
  <si>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</si>
  <si>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</si>
  <si>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</si>
  <si>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</si>
  <si>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</si>
  <si>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</si>
  <si>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</si>
  <si>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</si>
  <si>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</si>
  <si>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</si>
  <si>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</si>
  <si>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</si>
  <si>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</si>
  <si>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</si>
  <si>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</si>
  <si>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</si>
  <si>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</si>
  <si>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</si>
  <si>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</si>
  <si>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</si>
  <si>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</si>
  <si>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</si>
  <si>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</si>
  <si>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</si>
  <si>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</si>
  <si>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</si>
  <si>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</si>
  <si>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</si>
  <si>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</si>
  <si>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</si>
  <si>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</si>
  <si>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</si>
  <si>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</si>
  <si>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</si>
  <si>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</si>
  <si>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</si>
  <si>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</si>
  <si>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</si>
  <si>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</si>
  <si>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</si>
  <si>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</si>
  <si>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</si>
  <si>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</si>
  <si>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</si>
  <si>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</si>
  <si>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</si>
  <si>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</si>
  <si>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</si>
  <si>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</si>
  <si>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</si>
  <si>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</si>
  <si>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</si>
  <si>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</si>
  <si>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</si>
  <si>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</si>
  <si>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</si>
  <si>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</si>
  <si>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</si>
  <si>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</si>
  <si>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</si>
  <si>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</si>
  <si>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</si>
  <si>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</si>
  <si>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</si>
  <si>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</si>
  <si>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</si>
  <si>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</si>
  <si>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</si>
  <si>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</si>
  <si>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</si>
  <si>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</si>
  <si>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</si>
  <si>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</si>
  <si>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</si>
  <si>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</si>
  <si>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</si>
  <si>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</si>
  <si>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</si>
  <si>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</si>
  <si>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</si>
  <si>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</si>
  <si>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</si>
  <si>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</si>
  <si>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</si>
  <si>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</si>
  <si>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</si>
  <si>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</si>
  <si>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</si>
  <si>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</si>
  <si>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</si>
  <si>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</si>
  <si>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</si>
  <si>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</si>
  <si>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</si>
  <si>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</si>
  <si>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</si>
  <si>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</si>
  <si>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</si>
  <si>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</si>
  <si>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</si>
  <si>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</si>
  <si>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</si>
  <si>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</si>
  <si>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</si>
  <si>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</si>
  <si>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</si>
  <si>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</si>
  <si>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</si>
  <si>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</si>
  <si>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</si>
  <si>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</si>
  <si>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</si>
  <si>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</si>
  <si>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</si>
  <si>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</si>
  <si>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</si>
  <si>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</si>
  <si>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</si>
  <si>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</si>
  <si>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</si>
  <si>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</si>
  <si>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</si>
  <si>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</si>
  <si>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</si>
  <si>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</si>
  <si>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</si>
  <si>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</si>
  <si>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</si>
  <si>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</si>
  <si>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</si>
  <si>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</si>
  <si>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</si>
  <si>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</si>
  <si>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</si>
  <si>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</si>
  <si>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</si>
  <si>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</si>
  <si>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</si>
  <si>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</si>
  <si>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</si>
  <si>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</si>
  <si>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</si>
  <si>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</si>
  <si>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</si>
  <si>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</si>
  <si>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</si>
  <si>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</si>
  <si>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</si>
  <si>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</si>
  <si>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</si>
  <si>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</si>
  <si>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</si>
  <si>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</si>
  <si>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</si>
  <si>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</si>
  <si>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</si>
  <si>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</si>
  <si>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</si>
  <si>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</si>
  <si>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</si>
  <si>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</si>
  <si>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</si>
  <si>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</si>
  <si>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</si>
  <si>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</si>
  <si>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</si>
  <si>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</si>
  <si>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</si>
  <si>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</si>
  <si>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</si>
  <si>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</si>
  <si>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</si>
  <si>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</si>
  <si>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</si>
  <si>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</si>
  <si>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</si>
  <si>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</si>
  <si>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</si>
  <si>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</si>
  <si>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</si>
  <si>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</si>
  <si>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</si>
  <si>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</si>
  <si>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</si>
  <si>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</si>
  <si>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</si>
  <si>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</si>
  <si>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</si>
  <si>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</si>
  <si>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</si>
  <si>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</si>
  <si>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</si>
  <si>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</si>
  <si>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</si>
  <si>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</si>
  <si>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</si>
  <si>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</si>
  <si>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</si>
  <si>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</si>
  <si>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</si>
  <si>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</si>
  <si>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</si>
  <si>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</si>
  <si>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</si>
  <si>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</si>
  <si>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</si>
  <si>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</si>
  <si>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</si>
  <si>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</si>
  <si>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</si>
  <si>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</si>
  <si>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</si>
  <si>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</si>
  <si>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</si>
  <si>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</si>
  <si>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</si>
  <si>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</si>
  <si>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</si>
  <si>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</si>
  <si>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</si>
  <si>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</si>
  <si>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</si>
  <si>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</si>
  <si>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</si>
  <si>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</si>
  <si>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</si>
  <si>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</si>
  <si>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</si>
  <si>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</si>
  <si>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</si>
  <si>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</si>
  <si>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</si>
  <si>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</si>
  <si>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</si>
  <si>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</si>
  <si>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</si>
  <si>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</si>
  <si>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</si>
  <si>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</si>
  <si>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</si>
  <si>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</si>
  <si>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</si>
  <si>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</si>
  <si>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</si>
  <si>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</si>
  <si>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</si>
  <si>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</si>
  <si>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</si>
  <si>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</si>
  <si>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</si>
  <si>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</si>
  <si>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</si>
  <si>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</si>
  <si>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</si>
  <si>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</si>
  <si>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</si>
  <si>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</si>
  <si>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</si>
  <si>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</si>
  <si>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</si>
  <si>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</si>
  <si>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</si>
  <si>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</si>
  <si>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</si>
  <si>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</si>
  <si>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</si>
  <si>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</si>
  <si>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</si>
  <si>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</si>
  <si>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</si>
  <si>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</si>
  <si>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</si>
  <si>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</si>
  <si>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</si>
  <si>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</si>
  <si>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</si>
  <si>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</si>
  <si>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</si>
  <si>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</si>
  <si>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</si>
  <si>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</si>
  <si>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</si>
  <si>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</si>
  <si>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</si>
  <si>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</si>
  <si>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</si>
  <si>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</si>
  <si>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</si>
  <si>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</si>
  <si>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</si>
  <si>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</si>
  <si>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</si>
  <si>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</si>
  <si>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</si>
  <si>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</si>
  <si>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</si>
  <si>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</si>
  <si>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</si>
  <si>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</si>
  <si>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</si>
  <si>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</si>
  <si>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</si>
  <si>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</si>
  <si>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</si>
  <si>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</si>
  <si>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</si>
  <si>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</si>
  <si>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</si>
  <si>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</si>
  <si>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</si>
  <si>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</si>
  <si>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</si>
  <si>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</si>
  <si>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</si>
  <si>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</si>
  <si>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</si>
  <si>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</si>
  <si>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</si>
  <si>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</si>
  <si>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</si>
  <si>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</si>
  <si>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</si>
  <si>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</si>
  <si>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</si>
  <si>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</si>
  <si>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</si>
  <si>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</si>
  <si>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</si>
  <si>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</si>
  <si>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</si>
  <si>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</si>
  <si>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</si>
  <si>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</si>
  <si>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</si>
  <si>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</si>
  <si>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</si>
  <si>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</si>
  <si>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</si>
  <si>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</si>
  <si>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</si>
  <si>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</si>
  <si>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</si>
  <si>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</si>
  <si>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</si>
  <si>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</si>
  <si>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</si>
  <si>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</si>
  <si>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</si>
  <si>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</si>
  <si>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</si>
  <si>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</si>
  <si>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</si>
  <si>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</si>
  <si>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</si>
  <si>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</si>
  <si>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</si>
  <si>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</si>
  <si>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</si>
  <si>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</si>
  <si>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</si>
  <si>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</si>
  <si>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</si>
  <si>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</si>
  <si>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</si>
  <si>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</si>
  <si>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</si>
  <si>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</si>
  <si>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</si>
  <si>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</si>
  <si>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</si>
  <si>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</si>
  <si>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</si>
  <si>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</si>
  <si>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</si>
  <si>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</si>
  <si>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</si>
  <si>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</si>
  <si>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</si>
  <si>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</si>
  <si>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</si>
  <si>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</si>
  <si>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</si>
  <si>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</si>
  <si>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</si>
  <si>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</si>
  <si>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</si>
  <si>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</si>
  <si>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</si>
  <si>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</si>
  <si>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</si>
  <si>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</si>
  <si>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</si>
  <si>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</si>
  <si>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</si>
  <si>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</si>
  <si>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</si>
  <si>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</si>
  <si>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</si>
  <si>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</si>
  <si>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</si>
  <si>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</si>
  <si>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</si>
  <si>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</si>
  <si>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</si>
  <si>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</si>
  <si>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</si>
  <si>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</si>
  <si>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</si>
  <si>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</si>
  <si>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</si>
  <si>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</si>
  <si>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</si>
  <si>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</si>
  <si>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</si>
  <si>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</si>
  <si>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</si>
  <si>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</si>
  <si>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</si>
  <si>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</si>
  <si>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</si>
  <si>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</si>
  <si>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</si>
  <si>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</si>
  <si>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</si>
  <si>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</si>
  <si>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</si>
  <si>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</si>
  <si>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</si>
  <si>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</si>
  <si>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</si>
  <si>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</si>
  <si>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</si>
  <si>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</si>
  <si>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</si>
  <si>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</si>
  <si>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</si>
  <si>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</si>
  <si>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</si>
  <si>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</si>
  <si>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</si>
  <si>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</si>
  <si>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</si>
  <si>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</si>
  <si>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</si>
  <si>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</si>
  <si>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</si>
  <si>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</si>
  <si>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</si>
  <si>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</si>
  <si>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</si>
  <si>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</si>
  <si>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</si>
  <si>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</si>
  <si>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</si>
  <si>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</si>
  <si>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</si>
  <si>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</si>
  <si>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</si>
  <si>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</si>
  <si>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</si>
  <si>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</si>
  <si>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</si>
  <si>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</si>
  <si>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</si>
  <si>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</si>
  <si>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</si>
  <si>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</si>
  <si>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</si>
  <si>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</si>
  <si>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</si>
  <si>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</si>
  <si>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</si>
  <si>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</si>
  <si>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</si>
  <si>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</si>
  <si>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</si>
  <si>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</si>
  <si>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</si>
  <si>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</si>
  <si>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</si>
  <si>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</si>
  <si>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</si>
  <si>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</si>
  <si>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</si>
  <si>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</si>
  <si>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</si>
  <si>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</si>
  <si>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</si>
  <si>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</si>
  <si>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</si>
  <si>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</si>
  <si>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</si>
  <si>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</si>
  <si>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</si>
  <si>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</si>
  <si>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</si>
  <si>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</si>
  <si>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</si>
  <si>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</si>
  <si>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</si>
  <si>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</si>
  <si>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</si>
  <si>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</si>
  <si>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</si>
  <si>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</si>
  <si>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</si>
  <si>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</si>
  <si>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</si>
  <si>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</si>
  <si>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</si>
  <si>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</si>
  <si>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</si>
  <si>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</si>
  <si>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</si>
  <si>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</si>
  <si>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</si>
  <si>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</si>
  <si>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</si>
  <si>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</si>
  <si>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</si>
  <si>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</si>
  <si>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</si>
  <si>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</si>
  <si>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</si>
  <si>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</si>
  <si>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</si>
  <si>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</si>
  <si>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</si>
  <si>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</si>
  <si>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</si>
  <si>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</si>
  <si>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</si>
  <si>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</si>
  <si>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</si>
  <si>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</si>
  <si>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</si>
  <si>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</si>
  <si>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</si>
  <si>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</si>
  <si>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</si>
  <si>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</si>
  <si>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</si>
  <si>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</si>
  <si>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</si>
  <si>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</si>
  <si>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</si>
  <si>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</si>
  <si>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</si>
  <si>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</si>
  <si>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</si>
  <si>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</si>
  <si>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</si>
  <si>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</si>
  <si>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</si>
  <si>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</si>
  <si>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</si>
  <si>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</si>
  <si>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</si>
  <si>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</si>
  <si>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</si>
  <si>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</si>
  <si>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</si>
  <si>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</si>
  <si>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</si>
  <si>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</si>
  <si>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</si>
  <si>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</si>
  <si>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</si>
  <si>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</si>
  <si>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</si>
  <si>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</si>
  <si>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</si>
  <si>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</si>
  <si>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</si>
  <si>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</si>
  <si>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</si>
  <si>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</si>
  <si>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</si>
  <si>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</si>
  <si>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</si>
  <si>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</si>
  <si>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</si>
  <si>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</si>
  <si>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</si>
  <si>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</si>
  <si>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</si>
  <si>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</si>
  <si>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</si>
  <si>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</si>
  <si>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</si>
  <si>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</si>
  <si>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</si>
  <si>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</si>
  <si>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</si>
  <si>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</si>
  <si>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</si>
  <si>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</si>
  <si>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</si>
  <si>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</si>
  <si>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</si>
  <si>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</si>
  <si>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</si>
  <si>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</si>
  <si>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</si>
  <si>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</si>
  <si>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</si>
  <si>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</si>
  <si>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</si>
  <si>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</si>
  <si>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</si>
  <si>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</si>
  <si>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</si>
  <si>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</si>
  <si>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</si>
  <si>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</si>
  <si>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</si>
  <si>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</si>
  <si>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</si>
  <si>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</si>
  <si>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</si>
  <si>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</si>
  <si>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</si>
  <si>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</si>
  <si>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</si>
  <si>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</si>
  <si>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</si>
  <si>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</si>
  <si>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</si>
  <si>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</si>
  <si>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</si>
  <si>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</si>
  <si>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</si>
  <si>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</si>
  <si>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</si>
  <si>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</si>
  <si>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</si>
  <si>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</si>
  <si>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</si>
  <si>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</si>
  <si>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</si>
  <si>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</si>
  <si>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</si>
  <si>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</si>
  <si>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</si>
  <si>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</si>
  <si>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</si>
  <si>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</si>
  <si>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</si>
  <si>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</si>
  <si>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</si>
  <si>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</si>
  <si>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</si>
  <si>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</si>
  <si>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</si>
  <si>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</si>
  <si>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</si>
  <si>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</si>
  <si>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</si>
  <si>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</si>
  <si>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</si>
  <si>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</si>
  <si>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</si>
  <si>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</si>
  <si>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</si>
  <si>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</si>
  <si>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</si>
  <si>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</si>
  <si>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</si>
  <si>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</si>
  <si>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</si>
  <si>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</si>
  <si>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</si>
  <si>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</si>
  <si>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</si>
  <si>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</si>
  <si>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</si>
  <si>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</si>
  <si>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</si>
  <si>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</si>
  <si>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</si>
  <si>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</si>
  <si>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</si>
  <si>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</si>
  <si>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</si>
  <si>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</si>
  <si>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</si>
  <si>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</si>
  <si>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</si>
  <si>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</si>
  <si>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</si>
  <si>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</si>
  <si>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</si>
  <si>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</si>
  <si>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</si>
  <si>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</si>
  <si>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</si>
  <si>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</si>
  <si>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</si>
  <si>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</si>
  <si>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</si>
  <si>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</si>
  <si>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</si>
  <si>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</si>
  <si>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</si>
  <si>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</si>
  <si>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</si>
  <si>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</si>
  <si>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</si>
  <si>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</si>
  <si>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</si>
  <si>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</si>
  <si>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</si>
  <si>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</si>
  <si>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</si>
  <si>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</si>
  <si>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</si>
  <si>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</si>
  <si>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</si>
  <si>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</si>
  <si>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</si>
  <si>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</si>
  <si>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</si>
  <si>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</si>
  <si>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</si>
  <si>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</si>
  <si>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</si>
  <si>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</si>
  <si>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</si>
  <si>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</si>
  <si>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</si>
  <si>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</si>
  <si>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</si>
  <si>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</si>
  <si>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</si>
  <si>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</si>
  <si>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</si>
  <si>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</si>
  <si>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</si>
  <si>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</si>
  <si>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</si>
  <si>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</si>
  <si>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</si>
  <si>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</si>
  <si>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</si>
  <si>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</si>
  <si>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</si>
  <si>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</si>
  <si>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</si>
  <si>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</si>
  <si>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</si>
  <si>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</si>
  <si>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</si>
  <si>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</si>
  <si>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</si>
  <si>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</si>
  <si>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</si>
  <si>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</si>
  <si>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</si>
  <si>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</si>
  <si>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</si>
  <si>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</si>
  <si>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</si>
  <si>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</si>
  <si>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</si>
  <si>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</si>
  <si>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</si>
  <si>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</si>
  <si>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</si>
  <si>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</si>
  <si>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</si>
  <si>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</si>
  <si>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</si>
  <si>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</si>
  <si>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</si>
  <si>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</si>
  <si>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</si>
  <si>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</si>
  <si>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</si>
  <si>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</si>
  <si>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</si>
  <si>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</si>
  <si>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</si>
  <si>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</si>
  <si>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</si>
  <si>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</si>
  <si>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</si>
  <si>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</si>
  <si>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</si>
  <si>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</si>
  <si>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</si>
  <si>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</si>
  <si>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</si>
  <si>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</si>
  <si>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</si>
  <si>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</si>
  <si>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</si>
  <si>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</si>
  <si>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</si>
  <si>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</si>
  <si>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</si>
  <si>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</si>
  <si>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</si>
  <si>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</si>
  <si>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</si>
  <si>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</si>
  <si>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</si>
  <si>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</si>
  <si>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</si>
  <si>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</si>
  <si>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</si>
  <si>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</si>
  <si>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</si>
  <si>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</si>
  <si>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</si>
  <si>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</si>
  <si>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</si>
  <si>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</si>
  <si>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</si>
  <si>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</si>
  <si>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</si>
  <si>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</si>
  <si>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</si>
  <si>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</si>
  <si>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</si>
  <si>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</si>
  <si>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</si>
  <si>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</si>
  <si>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</si>
  <si>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</si>
  <si>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</si>
  <si>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</si>
  <si>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</si>
  <si>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</si>
  <si>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</si>
  <si>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</si>
  <si>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</si>
  <si>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</si>
  <si>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</si>
  <si>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</si>
  <si>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</si>
  <si>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</si>
  <si>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</si>
  <si>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</si>
  <si>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</si>
  <si>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</si>
  <si>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</si>
  <si>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</si>
  <si>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</si>
  <si>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</si>
  <si>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</si>
  <si>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</si>
  <si>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</si>
  <si>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</si>
  <si>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</si>
  <si>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</si>
  <si>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</si>
  <si>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</si>
  <si>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</si>
  <si>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</si>
  <si>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</si>
  <si>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</si>
  <si>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</si>
  <si>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</si>
  <si>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</si>
  <si>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</si>
  <si>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</si>
  <si>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</si>
  <si>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</si>
  <si>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</si>
  <si>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</si>
  <si>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</si>
  <si>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</si>
  <si>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</si>
  <si>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</si>
  <si>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</si>
  <si>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</si>
  <si>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</si>
  <si>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</si>
  <si>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</si>
  <si>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</si>
  <si>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</si>
  <si>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</si>
  <si>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</si>
  <si>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</si>
  <si>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</si>
  <si>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</si>
  <si>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</si>
  <si>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</si>
  <si>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</si>
  <si>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</si>
  <si>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</si>
  <si>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</si>
  <si>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</si>
  <si>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</si>
  <si>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</si>
  <si>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</si>
  <si>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</si>
  <si>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</si>
  <si>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</si>
  <si>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</si>
  <si>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</si>
  <si>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</si>
  <si>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</si>
  <si>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</si>
  <si>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</si>
  <si>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</si>
  <si>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</si>
  <si>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</si>
  <si>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</si>
  <si>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</si>
  <si>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</si>
  <si>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</si>
  <si>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</si>
  <si>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</si>
  <si>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</si>
  <si>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</si>
  <si>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</si>
  <si>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</si>
  <si>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</si>
  <si>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</si>
  <si>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</si>
  <si>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</si>
  <si>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</si>
  <si>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</si>
  <si>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</si>
  <si>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</si>
  <si>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</si>
  <si>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</si>
  <si>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</si>
  <si>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</si>
  <si>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</si>
  <si>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</si>
  <si>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</si>
  <si>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</si>
  <si>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</si>
  <si>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</si>
  <si>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</si>
  <si>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</si>
  <si>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</si>
  <si>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</si>
  <si>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</si>
  <si>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</si>
  <si>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</si>
  <si>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</si>
  <si>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</si>
  <si>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</si>
  <si>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</si>
  <si>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</si>
  <si>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</si>
  <si>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</si>
  <si>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</si>
  <si>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</si>
  <si>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</si>
  <si>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</si>
  <si>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</si>
  <si>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</si>
  <si>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</si>
  <si>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</si>
  <si>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</si>
  <si>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</si>
  <si>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</si>
  <si>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</si>
  <si>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</si>
  <si>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</si>
  <si>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</si>
  <si>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</si>
  <si>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</si>
  <si>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</si>
  <si>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</si>
  <si>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</si>
  <si>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</si>
  <si>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</si>
  <si>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</si>
  <si>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</si>
  <si>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</si>
  <si>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</si>
  <si>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</si>
  <si>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</si>
  <si>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</si>
  <si>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</si>
  <si>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</si>
  <si>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</si>
  <si>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</si>
  <si>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</si>
  <si>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</si>
  <si>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</si>
  <si>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</si>
  <si>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</si>
  <si>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</si>
  <si>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</si>
  <si>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</si>
  <si>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</si>
  <si>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</si>
  <si>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</si>
  <si>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</si>
  <si>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</si>
  <si>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</si>
  <si>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</si>
  <si>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</si>
  <si>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</si>
  <si>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</si>
  <si>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</si>
  <si>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</si>
  <si>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</si>
  <si>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</si>
  <si>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</si>
  <si>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</si>
  <si>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</si>
  <si>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</si>
  <si>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</si>
  <si>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</si>
  <si>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</si>
  <si>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</si>
  <si>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</si>
  <si>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</si>
  <si>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</si>
  <si>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</si>
  <si>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</si>
  <si>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</si>
  <si>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</si>
  <si>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</si>
  <si>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</si>
  <si>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</si>
  <si>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</si>
  <si>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</si>
  <si>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</si>
  <si>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</si>
  <si>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</si>
  <si>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</si>
  <si>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</si>
  <si>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</si>
  <si>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</si>
  <si>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</si>
  <si>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</si>
  <si>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</si>
  <si>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</si>
  <si>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</si>
  <si>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</si>
  <si>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</si>
  <si>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</si>
  <si>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</si>
  <si>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</si>
  <si>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</si>
  <si>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</si>
  <si>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</si>
  <si>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</si>
  <si>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</si>
  <si>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</si>
  <si>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</si>
  <si>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</si>
  <si>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</si>
  <si>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</si>
  <si>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</si>
  <si>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</si>
  <si>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</si>
  <si>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</si>
  <si>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</si>
  <si>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</si>
  <si>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</si>
  <si>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</si>
  <si>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</si>
  <si>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</si>
  <si>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</si>
  <si>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</si>
  <si>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</si>
  <si>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</si>
  <si>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</si>
  <si>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</si>
  <si>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</si>
  <si>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</si>
  <si>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</si>
  <si>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</si>
  <si>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</si>
  <si>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</si>
  <si>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</si>
  <si>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</si>
  <si>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</si>
  <si>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</si>
  <si>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</si>
  <si>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</si>
  <si>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</si>
  <si>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</si>
  <si>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</si>
  <si>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</si>
  <si>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</si>
  <si>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</si>
  <si>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</si>
  <si>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</si>
  <si>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</si>
  <si>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</si>
  <si>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</si>
  <si>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</si>
  <si>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</si>
  <si>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</si>
  <si>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</si>
  <si>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</si>
  <si>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</si>
  <si>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</si>
  <si>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</si>
  <si>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</si>
  <si>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</si>
  <si>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</si>
  <si>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</si>
  <si>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</si>
  <si>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</si>
  <si>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</si>
  <si>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</si>
  <si>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</si>
  <si>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</si>
  <si>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</si>
  <si>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</si>
  <si>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</si>
  <si>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</si>
  <si>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</si>
  <si>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</si>
  <si>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</si>
  <si>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</si>
  <si>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</si>
  <si>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</si>
  <si>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</si>
  <si>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</si>
  <si>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</si>
  <si>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</si>
  <si>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</si>
  <si>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</si>
  <si>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</si>
  <si>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</si>
  <si>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</si>
  <si>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</si>
  <si>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</si>
  <si>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</si>
  <si>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</si>
  <si>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</si>
  <si>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</si>
  <si>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</si>
  <si>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</si>
  <si>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</si>
  <si>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</si>
  <si>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</si>
  <si>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</si>
  <si>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</si>
  <si>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</si>
  <si>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</si>
  <si>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</si>
  <si>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</si>
  <si>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</si>
  <si>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</si>
  <si>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</si>
  <si>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</si>
  <si>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</si>
  <si>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</si>
  <si>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</si>
  <si>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</si>
  <si>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</si>
  <si>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</si>
  <si>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</si>
  <si>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</si>
  <si>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</si>
  <si>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</si>
  <si>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</si>
  <si>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</si>
  <si>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</si>
  <si>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</si>
  <si>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</si>
  <si>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</si>
  <si>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</si>
  <si>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</si>
  <si>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</si>
  <si>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</si>
  <si>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</si>
  <si>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</si>
  <si>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</si>
  <si>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</si>
  <si>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</si>
  <si>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</si>
  <si>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</si>
  <si>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</si>
  <si>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</si>
  <si>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</si>
  <si>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</si>
  <si>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</si>
  <si>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</si>
  <si>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</si>
  <si>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</si>
  <si>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</si>
  <si>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</si>
  <si>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</si>
  <si>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</si>
  <si>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</si>
  <si>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</si>
  <si>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</si>
  <si>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</si>
  <si>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</si>
  <si>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</si>
  <si>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</si>
  <si>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</si>
  <si>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</si>
  <si>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</si>
  <si>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</si>
  <si>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</si>
  <si>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</si>
  <si>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</si>
  <si>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</si>
  <si>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</si>
  <si>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</si>
  <si>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</si>
  <si>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</si>
  <si>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</si>
  <si>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</si>
  <si>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</si>
  <si>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</si>
  <si>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</si>
  <si>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</si>
  <si>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</si>
  <si>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</si>
  <si>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</si>
  <si>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</si>
  <si>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</si>
  <si>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</si>
  <si>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</si>
  <si>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</si>
  <si>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</si>
  <si>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</si>
  <si>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</si>
  <si>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</si>
  <si>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</si>
  <si>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</si>
  <si>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</si>
  <si>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</si>
  <si>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</si>
  <si>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</si>
  <si>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</si>
  <si>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</si>
  <si>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</si>
  <si>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</si>
  <si>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</si>
  <si>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</si>
  <si>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</si>
  <si>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</si>
  <si>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</si>
  <si>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</si>
  <si>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</si>
  <si>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</si>
  <si>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</si>
  <si>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</si>
  <si>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</si>
  <si>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</si>
  <si>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</si>
  <si>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</si>
  <si>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</si>
  <si>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</si>
  <si>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</si>
  <si>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</si>
  <si>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</si>
  <si>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</si>
  <si>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</si>
  <si>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</si>
  <si>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</si>
  <si>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</si>
  <si>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</si>
  <si>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</si>
  <si>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</si>
  <si>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</si>
  <si>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</si>
  <si>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</si>
  <si>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</si>
  <si>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</si>
  <si>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</si>
  <si>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</si>
  <si>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</si>
  <si>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</si>
  <si>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</si>
  <si>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</si>
  <si>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</si>
  <si>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</si>
  <si>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</si>
  <si>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</si>
  <si>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</si>
  <si>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</si>
  <si>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</si>
  <si>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</si>
  <si>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</si>
  <si>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</si>
  <si>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</si>
  <si>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</si>
  <si>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</si>
  <si>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</si>
  <si>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</si>
  <si>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</si>
  <si>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</si>
  <si>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</si>
  <si>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</si>
  <si>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</si>
  <si>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</si>
  <si>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</si>
  <si>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</si>
  <si>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</si>
  <si>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</si>
  <si>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</si>
  <si>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</si>
  <si>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</si>
  <si>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</si>
  <si>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</si>
  <si>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</si>
  <si>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</si>
  <si>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</si>
  <si>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</si>
  <si>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</si>
  <si>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</si>
  <si>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</si>
  <si>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</si>
  <si>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</si>
  <si>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</si>
  <si>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</si>
  <si>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</si>
  <si>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</si>
  <si>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</si>
  <si>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</si>
  <si>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</si>
  <si>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</si>
  <si>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</si>
  <si>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</si>
  <si>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</si>
  <si>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</si>
  <si>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</si>
  <si>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</si>
  <si>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</si>
  <si>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</si>
  <si>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</si>
  <si>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</si>
  <si>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</si>
  <si>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</si>
  <si>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</si>
  <si>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</si>
  <si>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</si>
  <si>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</si>
  <si>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</si>
  <si>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</si>
  <si>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</si>
  <si>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</si>
  <si>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</si>
  <si>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</si>
  <si>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</si>
  <si>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</si>
  <si>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</si>
  <si>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</si>
  <si>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</si>
  <si>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</si>
  <si>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</si>
  <si>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</si>
  <si>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</si>
  <si>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</si>
  <si>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</si>
  <si>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</si>
  <si>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</si>
  <si>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</si>
  <si>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</si>
  <si>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</si>
  <si>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</si>
  <si>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</si>
  <si>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</si>
  <si>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</si>
  <si>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</si>
  <si>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</si>
  <si>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</si>
  <si>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</si>
  <si>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</si>
  <si>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</si>
  <si>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</si>
  <si>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</si>
  <si>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</si>
  <si>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</si>
  <si>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</si>
  <si>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</si>
  <si>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</si>
  <si>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</si>
  <si>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</si>
  <si>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</si>
  <si>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</si>
  <si>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</si>
  <si>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</si>
  <si>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</si>
  <si>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</si>
  <si>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</si>
  <si>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</si>
  <si>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</si>
  <si>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</si>
  <si>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</si>
  <si>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</si>
  <si>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</si>
  <si>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</si>
  <si>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</si>
  <si>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</si>
  <si>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</si>
  <si>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</si>
  <si>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</si>
  <si>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</si>
  <si>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</si>
  <si>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</si>
  <si>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</si>
  <si>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</si>
  <si>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</si>
  <si>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</si>
  <si>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</si>
  <si>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</si>
  <si>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</si>
  <si>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</si>
  <si>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</si>
  <si>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</si>
  <si>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</si>
  <si>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</si>
  <si>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</si>
  <si>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</si>
  <si>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</si>
  <si>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</si>
  <si>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</si>
  <si>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</si>
  <si>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</si>
  <si>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</si>
  <si>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</si>
  <si>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</si>
  <si>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</si>
  <si>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</si>
  <si>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</si>
  <si>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</si>
  <si>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</si>
  <si>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</si>
  <si>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</si>
  <si>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</si>
  <si>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</si>
  <si>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</si>
  <si>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</si>
  <si>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</si>
  <si>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</si>
  <si>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</si>
  <si>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</si>
  <si>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</si>
  <si>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</si>
  <si>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</si>
  <si>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</si>
  <si>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</si>
  <si>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</si>
  <si>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</si>
  <si>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</si>
  <si>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</si>
  <si>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</si>
  <si>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</si>
  <si>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</si>
  <si>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</si>
  <si>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</si>
  <si>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</si>
  <si>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</si>
  <si>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</si>
  <si>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</si>
  <si>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</si>
  <si>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</si>
  <si>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</si>
  <si>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</si>
  <si>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</si>
  <si>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</si>
  <si>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</si>
  <si>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</si>
  <si>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</si>
  <si>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</si>
  <si>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</si>
  <si>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</si>
  <si>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</si>
  <si>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</si>
  <si>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</si>
  <si>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</si>
  <si>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</si>
  <si>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</si>
  <si>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</si>
  <si>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</si>
  <si>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</si>
  <si>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</si>
  <si>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</si>
  <si>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</si>
  <si>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</si>
  <si>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</si>
  <si>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</si>
  <si>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</si>
  <si>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</si>
  <si>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</si>
  <si>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</si>
  <si>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</si>
  <si>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</si>
  <si>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</si>
  <si>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</si>
  <si>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</si>
  <si>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</si>
  <si>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</si>
  <si>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</si>
  <si>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</si>
  <si>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</si>
  <si>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</si>
  <si>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</si>
  <si>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</si>
  <si>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</si>
  <si>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</si>
  <si>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</si>
  <si>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</si>
  <si>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</si>
  <si>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</si>
  <si>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</si>
  <si>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</si>
  <si>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</si>
  <si>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</si>
  <si>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</si>
  <si>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</si>
  <si>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</si>
  <si>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</si>
  <si>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</si>
  <si>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</si>
  <si>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</si>
  <si>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</si>
  <si>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</si>
  <si>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</si>
  <si>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</si>
  <si>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</si>
  <si>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</si>
  <si>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</si>
  <si>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</si>
  <si>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</si>
  <si>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</si>
  <si>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</si>
  <si>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</si>
  <si>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</si>
  <si>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</si>
  <si>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</si>
  <si>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</si>
  <si>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</si>
  <si>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</si>
  <si>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</si>
  <si>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</si>
  <si>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</si>
  <si>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</si>
  <si>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</si>
  <si>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</si>
  <si>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</si>
  <si>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</si>
  <si>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</si>
  <si>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</si>
  <si>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</si>
  <si>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</si>
  <si>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</si>
  <si>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</si>
  <si>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</si>
  <si>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</si>
  <si>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</si>
  <si>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</si>
  <si>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</si>
  <si>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</si>
  <si>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</si>
  <si>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</si>
  <si>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</si>
  <si>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</si>
  <si>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</si>
  <si>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</si>
  <si>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</si>
  <si>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</si>
  <si>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</si>
  <si>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</si>
  <si>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</si>
  <si>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</si>
  <si>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</si>
  <si>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</si>
  <si>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</si>
  <si>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</si>
  <si>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</si>
  <si>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</si>
  <si>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</si>
  <si>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</si>
  <si>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</si>
  <si>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</si>
  <si>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</si>
  <si>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</si>
  <si>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</si>
  <si>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</si>
  <si>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</si>
  <si>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</si>
  <si>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</si>
  <si>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</si>
  <si>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</si>
  <si>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</si>
  <si>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</si>
  <si>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</si>
  <si>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</si>
  <si>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</si>
  <si>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</si>
  <si>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</si>
  <si>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</si>
  <si>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</si>
  <si>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</si>
  <si>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</si>
  <si>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</si>
  <si>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</si>
  <si>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</si>
  <si>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</si>
  <si>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</si>
  <si>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</si>
  <si>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</si>
  <si>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</si>
  <si>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</si>
  <si>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</si>
  <si>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</si>
  <si>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</si>
  <si>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</si>
  <si>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</si>
  <si>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</si>
  <si>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</si>
  <si>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</si>
  <si>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</si>
  <si>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</si>
  <si>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</si>
  <si>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</si>
  <si>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</si>
  <si>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</si>
  <si>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</si>
  <si>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</si>
  <si>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</si>
  <si>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</si>
  <si>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</si>
  <si>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</si>
  <si>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</si>
  <si>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</si>
  <si>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</si>
  <si>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</si>
  <si>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</si>
  <si>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</si>
  <si>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</si>
  <si>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</si>
  <si>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</si>
  <si>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</si>
  <si>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</si>
  <si>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</si>
  <si>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</si>
  <si>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</si>
  <si>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</si>
  <si>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</si>
  <si>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</si>
  <si>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</si>
  <si>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</si>
  <si>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</si>
  <si>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</si>
  <si>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</si>
  <si>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</si>
  <si>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</si>
  <si>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</si>
  <si>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</si>
  <si>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</si>
  <si>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</si>
  <si>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</si>
  <si>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</si>
  <si>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</si>
  <si>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</si>
  <si>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</si>
  <si>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</si>
  <si>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</si>
  <si>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</si>
  <si>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</si>
  <si>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</si>
  <si>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</si>
  <si>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</si>
  <si>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</si>
  <si>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</si>
  <si>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</si>
  <si>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</si>
  <si>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</si>
  <si>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</si>
  <si>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</si>
  <si>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</si>
  <si>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</si>
  <si>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</si>
  <si>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</si>
  <si>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</si>
  <si>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</si>
  <si>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</si>
  <si>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</si>
  <si>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</si>
  <si>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</si>
  <si>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</si>
  <si>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</si>
  <si>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</si>
  <si>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</si>
  <si>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</si>
  <si>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</si>
  <si>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</si>
  <si>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</si>
  <si>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</si>
  <si>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</si>
  <si>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</si>
  <si>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</si>
  <si>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</si>
  <si>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</si>
  <si>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</si>
  <si>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</si>
  <si>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</si>
  <si>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</si>
  <si>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</si>
  <si>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</si>
  <si>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</si>
  <si>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</si>
  <si>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</si>
  <si>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</si>
  <si>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</si>
  <si>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</si>
  <si>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</si>
  <si>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</si>
  <si>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</si>
  <si>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</si>
  <si>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</si>
  <si>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</si>
  <si>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</si>
  <si>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</si>
  <si>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</si>
  <si>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</si>
  <si>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</si>
  <si>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</si>
  <si>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</si>
  <si>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</si>
  <si>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</si>
  <si>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</si>
  <si>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</si>
  <si>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</si>
  <si>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</si>
  <si>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</si>
  <si>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</si>
  <si>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</si>
  <si>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</si>
  <si>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</si>
  <si>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</si>
  <si>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</si>
  <si>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</si>
  <si>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</si>
  <si>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</si>
  <si>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</si>
  <si>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</si>
  <si>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</si>
  <si>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</si>
  <si>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</si>
  <si>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</si>
  <si>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</si>
  <si>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</si>
  <si>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</si>
  <si>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</si>
  <si>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</si>
  <si>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</si>
  <si>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</si>
  <si>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</si>
  <si>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</si>
  <si>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</si>
  <si>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</si>
  <si>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</si>
  <si>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</si>
  <si>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</si>
  <si>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</si>
  <si>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</si>
  <si>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</si>
  <si>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</si>
  <si>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</si>
  <si>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</si>
  <si>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</si>
  <si>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</si>
  <si>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</si>
  <si>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</si>
  <si>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</si>
  <si>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</si>
  <si>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</si>
  <si>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</si>
  <si>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</si>
  <si>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</si>
  <si>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</si>
  <si>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</si>
  <si>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</si>
  <si>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</si>
  <si>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</si>
  <si>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</si>
  <si>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</si>
  <si>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</si>
  <si>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</si>
  <si>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</si>
  <si>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</si>
  <si>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</si>
  <si>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</si>
  <si>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</si>
  <si>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</si>
  <si>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</si>
  <si>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</si>
  <si>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</si>
  <si>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</si>
  <si>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</si>
  <si>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</si>
  <si>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</si>
  <si>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</si>
  <si>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</si>
  <si>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</si>
  <si>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</si>
  <si>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</si>
  <si>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</si>
  <si>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</si>
  <si>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</si>
  <si>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</si>
  <si>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</si>
  <si>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</si>
  <si>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</si>
  <si>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</si>
  <si>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</si>
  <si>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</si>
  <si>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</si>
  <si>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</si>
  <si>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</si>
  <si>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</si>
  <si>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</si>
  <si>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</si>
  <si>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</si>
  <si>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</si>
  <si>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</si>
  <si>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</si>
  <si>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</si>
  <si>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</si>
  <si>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</si>
  <si>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</si>
  <si>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</si>
  <si>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</si>
  <si>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</si>
  <si>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</si>
  <si>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</si>
  <si>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</si>
  <si>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</si>
  <si>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</si>
  <si>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</si>
  <si>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</si>
  <si>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</si>
  <si>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</si>
  <si>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</si>
  <si>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</si>
  <si>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</si>
  <si>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</si>
  <si>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</si>
  <si>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</si>
  <si>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</si>
  <si>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</si>
  <si>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</si>
  <si>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</si>
  <si>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</si>
  <si>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</si>
  <si>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</si>
  <si>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</si>
  <si>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</si>
  <si>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</si>
  <si>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</si>
  <si>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</si>
  <si>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</si>
  <si>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</si>
  <si>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</si>
  <si>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</si>
  <si>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</si>
  <si>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</si>
  <si>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</si>
  <si>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</si>
  <si>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</si>
  <si>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</si>
  <si>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</si>
  <si>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</si>
  <si>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</si>
  <si>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</si>
  <si>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</si>
  <si>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</si>
  <si>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</si>
  <si>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</si>
  <si>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</si>
  <si>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</si>
  <si>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</si>
  <si>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</si>
  <si>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</si>
  <si>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</si>
  <si>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</si>
  <si>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</si>
  <si>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</si>
  <si>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</si>
  <si>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</si>
  <si>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</si>
  <si>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</si>
  <si>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</si>
  <si>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</si>
  <si>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</si>
  <si>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</si>
  <si>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</si>
  <si>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</si>
  <si>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</si>
  <si>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</si>
  <si>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</si>
  <si>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</si>
  <si>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</si>
  <si>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</si>
  <si>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</si>
  <si>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</si>
  <si>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</si>
  <si>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</si>
  <si>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</si>
  <si>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</si>
  <si>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</si>
  <si>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</si>
  <si>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</si>
  <si>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</si>
  <si>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</si>
  <si>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</si>
  <si>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</si>
  <si>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</si>
  <si>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</si>
  <si>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</si>
  <si>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</si>
  <si>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</si>
  <si>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</si>
  <si>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</si>
  <si>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</si>
  <si>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</si>
  <si>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</si>
  <si>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</si>
  <si>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</si>
  <si>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</si>
  <si>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</si>
  <si>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</si>
  <si>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</si>
  <si>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</si>
  <si>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</si>
  <si>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</si>
  <si>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</si>
  <si>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</si>
  <si>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</si>
  <si>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</si>
  <si>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</si>
  <si>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</si>
  <si>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</si>
  <si>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</si>
  <si>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</si>
  <si>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</si>
  <si>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</si>
  <si>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</si>
  <si>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</si>
  <si>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</si>
  <si>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</si>
  <si>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</si>
  <si>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</si>
  <si>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</si>
  <si>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</si>
  <si>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</si>
  <si>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</si>
  <si>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</si>
  <si>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</si>
  <si>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</si>
  <si>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</si>
  <si>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</si>
  <si>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</si>
  <si>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</si>
  <si>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</si>
  <si>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</si>
  <si>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</si>
  <si>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</si>
  <si>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</si>
  <si>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</si>
  <si>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</si>
  <si>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</si>
  <si>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</si>
  <si>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</si>
  <si>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</si>
  <si>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</si>
  <si>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</si>
  <si>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</si>
  <si>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</si>
  <si>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</si>
  <si>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</si>
  <si>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</si>
  <si>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</si>
  <si>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</si>
  <si>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</si>
  <si>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</si>
  <si>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</si>
  <si>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</si>
  <si>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</si>
  <si>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</si>
  <si>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</si>
  <si>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</si>
  <si>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</si>
  <si>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</si>
  <si>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</si>
  <si>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</si>
  <si>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</si>
  <si>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</si>
  <si>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</si>
  <si>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</si>
  <si>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</si>
  <si>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</si>
  <si>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</si>
  <si>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</si>
  <si>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</si>
  <si>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</si>
  <si>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</si>
  <si>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</si>
  <si>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</si>
  <si>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</si>
  <si>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</si>
  <si>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</si>
  <si>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</si>
  <si>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</si>
  <si>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</si>
  <si>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</si>
  <si>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</si>
  <si>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</si>
  <si>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</si>
  <si>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</si>
  <si>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</si>
  <si>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</si>
  <si>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</si>
  <si>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</si>
  <si>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</si>
  <si>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</si>
  <si>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</si>
  <si>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</si>
  <si>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</si>
  <si>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</si>
  <si>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</si>
  <si>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</si>
  <si>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</si>
  <si>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</si>
  <si>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</si>
  <si>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</si>
  <si>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</si>
  <si>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</si>
  <si>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</si>
  <si>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</si>
  <si>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</si>
  <si>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</si>
  <si>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</si>
  <si>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</si>
  <si>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</si>
  <si>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</si>
  <si>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</si>
  <si>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</si>
  <si>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</si>
  <si>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</si>
  <si>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</si>
  <si>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</si>
  <si>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</si>
  <si>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</si>
  <si>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</si>
  <si>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</si>
  <si>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</si>
  <si>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</si>
  <si>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</si>
  <si>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</si>
  <si>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</si>
  <si>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</si>
  <si>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</si>
  <si>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</si>
  <si>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</si>
  <si>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</si>
  <si>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</si>
  <si>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</si>
  <si>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</si>
  <si>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</si>
  <si>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</si>
  <si>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</si>
  <si>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</si>
  <si>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</si>
  <si>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</si>
  <si>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</si>
  <si>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</si>
  <si>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</si>
  <si>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</si>
  <si>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</si>
  <si>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</si>
  <si>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</si>
  <si>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</si>
  <si>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</si>
  <si>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</si>
  <si>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</si>
  <si>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</si>
  <si>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</si>
  <si>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</si>
  <si>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</si>
  <si>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</si>
  <si>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</si>
  <si>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</si>
  <si>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</si>
  <si>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</si>
  <si>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</si>
  <si>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</si>
  <si>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</si>
  <si>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</si>
  <si>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</si>
  <si>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</si>
  <si>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</si>
  <si>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</si>
  <si>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</si>
  <si>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</si>
  <si>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</si>
  <si>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</si>
  <si>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</si>
  <si>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</si>
  <si>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</si>
  <si>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</si>
  <si>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</si>
  <si>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</si>
  <si>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</si>
  <si>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</si>
  <si>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</si>
  <si>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</si>
  <si>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</si>
  <si>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</si>
  <si>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</si>
  <si>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</si>
  <si>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</si>
  <si>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</si>
  <si>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</si>
  <si>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</si>
  <si>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</si>
  <si>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</si>
  <si>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</si>
  <si>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</si>
  <si>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</si>
  <si>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</si>
  <si>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</si>
  <si>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</si>
  <si>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</si>
  <si>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</si>
  <si>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</si>
  <si>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</si>
  <si>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</si>
  <si>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</si>
  <si>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</si>
  <si>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</si>
  <si>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</si>
  <si>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</si>
  <si>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</si>
  <si>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</si>
  <si>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</si>
  <si>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</si>
  <si>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</si>
  <si>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</si>
  <si>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</si>
  <si>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</si>
  <si>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</si>
  <si>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</si>
  <si>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</si>
  <si>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</si>
  <si>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</si>
  <si>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</si>
  <si>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</si>
  <si>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</si>
  <si>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</si>
  <si>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</si>
  <si>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</si>
  <si>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</si>
  <si>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</si>
  <si>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</si>
  <si>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</si>
  <si>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</si>
  <si>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</si>
  <si>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</si>
  <si>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</si>
  <si>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</si>
  <si>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</si>
  <si>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</si>
  <si>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</si>
  <si>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</si>
  <si>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</si>
  <si>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</si>
  <si>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</si>
  <si>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</si>
  <si>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</si>
  <si>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</si>
  <si>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</si>
  <si>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</si>
  <si>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</si>
  <si>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</si>
  <si>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</si>
  <si>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</si>
  <si>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</si>
  <si>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</si>
  <si>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</si>
  <si>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</si>
  <si>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</si>
  <si>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</si>
  <si>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</si>
  <si>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</si>
  <si>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</si>
  <si>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</si>
  <si>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</si>
  <si>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</si>
  <si>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</si>
  <si>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</si>
  <si>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</si>
  <si>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</si>
  <si>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</si>
  <si>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</si>
  <si>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</si>
  <si>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</si>
  <si>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</si>
  <si>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</si>
  <si>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</si>
  <si>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</si>
  <si>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</si>
  <si>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</si>
  <si>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</si>
  <si>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</si>
  <si>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</si>
  <si>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</si>
  <si>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</si>
  <si>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</si>
  <si>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</si>
  <si>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</si>
  <si>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</si>
  <si>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</si>
  <si>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</si>
  <si>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</si>
  <si>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</si>
  <si>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</si>
  <si>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</si>
  <si>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</si>
  <si>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</si>
  <si>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</si>
  <si>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</si>
  <si>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</si>
  <si>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</si>
  <si>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</si>
  <si>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</si>
  <si>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</si>
  <si>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</si>
  <si>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</si>
  <si>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</si>
  <si>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</si>
  <si>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</si>
  <si>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</si>
  <si>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</si>
  <si>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</si>
  <si>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</si>
  <si>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</si>
  <si>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</si>
  <si>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</si>
  <si>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</si>
  <si>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</si>
  <si>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</si>
  <si>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</si>
  <si>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</si>
  <si>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</si>
  <si>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</si>
  <si>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</si>
  <si>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</si>
  <si>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</si>
  <si>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</si>
  <si>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</si>
  <si>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</si>
  <si>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</si>
  <si>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</si>
  <si>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</si>
  <si>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</si>
  <si>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</si>
  <si>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</si>
  <si>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</si>
  <si>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</si>
  <si>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</si>
  <si>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</si>
  <si>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</si>
  <si>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</si>
  <si>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</si>
  <si>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</si>
  <si>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</si>
  <si>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</si>
  <si>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</si>
  <si>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</si>
  <si>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</si>
  <si>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</si>
  <si>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</si>
  <si>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</si>
  <si>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</si>
  <si>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</si>
  <si>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</si>
  <si>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</si>
  <si>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</si>
  <si>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</si>
  <si>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</si>
  <si>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</si>
  <si>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</si>
  <si>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</si>
  <si>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</si>
  <si>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</si>
  <si>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</si>
  <si>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</si>
  <si>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</si>
  <si>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</si>
  <si>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</si>
  <si>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</si>
  <si>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</si>
  <si>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</si>
  <si>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</si>
  <si>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</si>
  <si>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</si>
  <si>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</si>
  <si>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</si>
  <si>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</si>
  <si>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</si>
  <si>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</si>
  <si>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</si>
  <si>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</si>
  <si>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</si>
  <si>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</si>
  <si>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</si>
  <si>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</si>
  <si>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</si>
  <si>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</si>
  <si>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</si>
  <si>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</si>
  <si>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</si>
  <si>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</si>
  <si>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</si>
  <si>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</si>
  <si>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</si>
  <si>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</si>
  <si>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</si>
  <si>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</si>
  <si>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</si>
  <si>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</si>
  <si>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</si>
  <si>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</si>
  <si>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</si>
  <si>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</si>
  <si>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</si>
  <si>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</si>
  <si>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</si>
  <si>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</si>
  <si>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</si>
  <si>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</si>
  <si>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</si>
  <si>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</si>
  <si>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</si>
  <si>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</si>
  <si>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</si>
  <si>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</si>
  <si>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</si>
  <si>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</si>
  <si>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</si>
  <si>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</si>
  <si>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</si>
  <si>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</si>
  <si>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</si>
  <si>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</si>
  <si>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</si>
  <si>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</si>
  <si>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</si>
  <si>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</si>
  <si>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</si>
  <si>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</si>
  <si>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</si>
  <si>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</si>
  <si>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</si>
  <si>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</si>
  <si>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</si>
  <si>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</si>
  <si>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</si>
  <si>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</si>
  <si>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</si>
  <si>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</si>
  <si>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</si>
  <si>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</si>
  <si>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</si>
  <si>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</si>
  <si>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</si>
  <si>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</si>
  <si>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</si>
  <si>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</si>
  <si>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</si>
  <si>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</si>
  <si>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</si>
  <si>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</si>
  <si>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</si>
  <si>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</si>
  <si>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</si>
  <si>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</si>
  <si>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</si>
  <si>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</si>
  <si>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</si>
  <si>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</si>
  <si>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</si>
  <si>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</si>
  <si>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</si>
  <si>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</si>
  <si>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</si>
  <si>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</si>
  <si>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</si>
  <si>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</si>
  <si>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</si>
  <si>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</si>
  <si>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</si>
  <si>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</si>
  <si>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</si>
  <si>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</si>
  <si>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</si>
  <si>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</si>
  <si>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</si>
  <si>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</si>
  <si>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</si>
  <si>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</si>
  <si>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</si>
  <si>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</si>
  <si>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</si>
  <si>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</si>
  <si>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</si>
  <si>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</si>
  <si>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</si>
  <si>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</si>
  <si>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</si>
  <si>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</si>
  <si>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</si>
  <si>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</si>
  <si>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</si>
  <si>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</si>
  <si>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</si>
  <si>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</si>
  <si>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</si>
  <si>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</si>
  <si>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</si>
  <si>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</si>
  <si>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</si>
  <si>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</si>
  <si>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</si>
  <si>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</si>
  <si>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</si>
  <si>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</si>
  <si>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</si>
  <si>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</si>
  <si>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</si>
  <si>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</si>
  <si>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</si>
  <si>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</si>
  <si>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</si>
  <si>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</si>
  <si>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</si>
  <si>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</si>
  <si>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</si>
  <si>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</si>
  <si>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</si>
  <si>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</si>
  <si>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</si>
  <si>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</si>
  <si>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</si>
  <si>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</si>
  <si>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</si>
  <si>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</si>
  <si>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</si>
  <si>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</si>
  <si>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</si>
  <si>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</si>
  <si>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</si>
  <si>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</si>
  <si>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</si>
  <si>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</si>
  <si>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</si>
  <si>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</si>
  <si>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</si>
  <si>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</si>
  <si>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</si>
  <si>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</si>
  <si>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</si>
  <si>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</si>
  <si>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</si>
  <si>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</si>
  <si>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</si>
  <si>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</si>
  <si>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</si>
  <si>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</si>
  <si>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</si>
  <si>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</si>
  <si>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</si>
  <si>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</si>
  <si>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</si>
  <si>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</si>
  <si>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</si>
  <si>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</si>
  <si>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</si>
  <si>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</si>
  <si>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</si>
  <si>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</si>
  <si>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</si>
  <si>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</si>
  <si>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</si>
  <si>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</si>
  <si>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</si>
  <si>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</si>
  <si>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</si>
  <si>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</si>
  <si>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</si>
  <si>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</si>
  <si>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</si>
  <si>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</si>
  <si>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</si>
  <si>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</si>
  <si>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</si>
  <si>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</si>
  <si>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</si>
  <si>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</si>
  <si>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</si>
  <si>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</si>
  <si>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</si>
  <si>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</si>
  <si>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</si>
  <si>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</si>
  <si>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</si>
  <si>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</si>
  <si>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</si>
  <si>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</si>
  <si>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</si>
  <si>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</si>
  <si>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</si>
  <si>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</si>
  <si>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</si>
  <si>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</si>
  <si>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</si>
  <si>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</si>
  <si>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</si>
  <si>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</si>
  <si>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</si>
  <si>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</si>
  <si>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</si>
  <si>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</si>
  <si>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</si>
  <si>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</si>
  <si>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</si>
  <si>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</si>
  <si>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</si>
  <si>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</si>
  <si>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</si>
  <si>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</si>
  <si>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</si>
  <si>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</si>
  <si>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</si>
  <si>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</si>
  <si>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</si>
  <si>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</si>
  <si>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</si>
  <si>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</si>
  <si>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</si>
  <si>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</si>
  <si>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</si>
  <si>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</si>
  <si>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</si>
  <si>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</si>
  <si>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</si>
  <si>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</si>
  <si>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</si>
  <si>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</si>
  <si>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</si>
  <si>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</si>
  <si>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</si>
  <si>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</si>
  <si>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</si>
  <si>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</si>
  <si>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</si>
  <si>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</si>
  <si>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</si>
  <si>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</si>
  <si>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</si>
  <si>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</si>
  <si>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</si>
  <si>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</si>
  <si>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</si>
  <si>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</si>
  <si>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</si>
  <si>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</si>
  <si>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</si>
  <si>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</si>
  <si>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</si>
  <si>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</si>
  <si>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</si>
  <si>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</si>
  <si>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</si>
  <si>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</si>
  <si>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</si>
  <si>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</si>
  <si>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</si>
  <si>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</si>
  <si>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</si>
  <si>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</si>
  <si>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</si>
  <si>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</si>
  <si>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</si>
  <si>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</si>
  <si>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</si>
  <si>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</si>
  <si>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</si>
  <si>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</si>
  <si>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</si>
  <si>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</si>
  <si>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</si>
  <si>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</si>
  <si>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</si>
  <si>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</si>
  <si>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</si>
  <si>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</si>
  <si>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</si>
  <si>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</si>
  <si>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</si>
  <si>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</si>
  <si>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</si>
  <si>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</si>
  <si>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</si>
  <si>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</si>
  <si>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</si>
  <si>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</si>
  <si>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</si>
  <si>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</si>
  <si>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</si>
  <si>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</si>
  <si>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</si>
  <si>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</si>
  <si>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</si>
  <si>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</si>
  <si>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</si>
  <si>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</si>
  <si>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</si>
  <si>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</si>
  <si>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</si>
  <si>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</si>
  <si>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</si>
  <si>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</si>
  <si>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</si>
  <si>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</si>
  <si>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</si>
  <si>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</si>
  <si>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</si>
  <si>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</si>
  <si>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</si>
  <si>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</si>
  <si>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</si>
  <si>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</si>
  <si>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</si>
  <si>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</si>
  <si>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</si>
  <si>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</si>
  <si>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</si>
  <si>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</si>
  <si>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</si>
  <si>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</si>
  <si>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</si>
  <si>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</si>
  <si>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</si>
  <si>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</si>
  <si>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</si>
  <si>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</si>
  <si>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</si>
  <si>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</si>
  <si>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</si>
  <si>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</si>
  <si>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</si>
  <si>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</si>
  <si>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</si>
  <si>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</si>
  <si>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</si>
  <si>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</si>
  <si>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</si>
  <si>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</si>
  <si>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</si>
  <si>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</si>
  <si>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</si>
  <si>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</si>
  <si>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</si>
  <si>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</si>
  <si>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</si>
  <si>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</si>
  <si>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</si>
  <si>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</si>
  <si>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</si>
  <si>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</si>
  <si>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</si>
  <si>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</si>
  <si>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</si>
  <si>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</si>
  <si>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</si>
  <si>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</si>
  <si>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</si>
  <si>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</si>
  <si>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</si>
  <si>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</si>
  <si>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</si>
  <si>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</si>
  <si>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</si>
  <si>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</si>
  <si>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</si>
  <si>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</si>
  <si>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</si>
  <si>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</si>
  <si>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</si>
  <si>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</si>
  <si>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</si>
  <si>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</si>
  <si>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</si>
  <si>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</si>
  <si>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</si>
  <si>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</si>
  <si>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</si>
  <si>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</si>
  <si>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</si>
  <si>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</si>
  <si>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</si>
  <si>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</si>
  <si>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</si>
  <si>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</si>
  <si>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</si>
  <si>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</si>
  <si>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</si>
  <si>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</si>
  <si>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</si>
  <si>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</si>
  <si>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</si>
  <si>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</si>
  <si>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</si>
  <si>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</si>
  <si>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</si>
  <si>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</si>
  <si>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</si>
  <si>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</si>
  <si>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</si>
  <si>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</si>
  <si>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</si>
  <si>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</si>
  <si>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</si>
  <si>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</si>
  <si>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</si>
  <si>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</si>
  <si>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</si>
  <si>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</si>
  <si>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</si>
  <si>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</si>
  <si>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</si>
  <si>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</si>
  <si>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</si>
  <si>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</si>
  <si>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</si>
  <si>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</si>
  <si>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</si>
  <si>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</si>
  <si>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</si>
  <si>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</si>
  <si>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</si>
  <si>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</si>
  <si>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</si>
  <si>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</si>
  <si>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</si>
  <si>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</si>
  <si>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</si>
  <si>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</si>
  <si>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</si>
  <si>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</si>
  <si>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</si>
  <si>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</si>
  <si>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</si>
  <si>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</si>
  <si>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</si>
  <si>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</si>
  <si>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</si>
  <si>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</si>
  <si>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</si>
  <si>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</si>
  <si>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</si>
  <si>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</si>
  <si>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</si>
  <si>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</si>
  <si>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</si>
  <si>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</si>
  <si>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</si>
  <si>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</si>
  <si>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</si>
  <si>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</si>
  <si>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</si>
  <si>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</si>
  <si>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</si>
  <si>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</si>
  <si>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</si>
  <si>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</si>
  <si>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</si>
  <si>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</si>
  <si>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</si>
  <si>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</si>
  <si>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</si>
  <si>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</si>
  <si>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</si>
  <si>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</si>
  <si>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</si>
  <si>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</si>
  <si>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</si>
  <si>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</si>
  <si>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</si>
  <si>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</si>
  <si>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</si>
  <si>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</si>
  <si>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</si>
  <si>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</si>
  <si>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</si>
  <si>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</si>
  <si>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</si>
  <si>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</si>
  <si>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</si>
  <si>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</si>
  <si>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</si>
  <si>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</si>
  <si>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</si>
  <si>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</si>
  <si>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</si>
  <si>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</si>
  <si>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</si>
  <si>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</si>
  <si>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</si>
  <si>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</si>
  <si>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</si>
  <si>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</si>
  <si>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</si>
  <si>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</si>
  <si>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</si>
  <si>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</si>
  <si>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</si>
  <si>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</si>
  <si>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</si>
  <si>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</si>
  <si>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</si>
  <si>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</si>
  <si>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</si>
  <si>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</si>
  <si>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</si>
  <si>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</si>
  <si>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</si>
  <si>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</si>
  <si>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</si>
  <si>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</si>
  <si>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</si>
  <si>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</si>
  <si>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</si>
  <si>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</si>
  <si>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</si>
  <si>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</si>
  <si>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</si>
  <si>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</si>
  <si>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</si>
  <si>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</si>
  <si>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</si>
  <si>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</si>
  <si>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</si>
  <si>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</si>
  <si>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</si>
  <si>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</si>
  <si>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</si>
  <si>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</si>
  <si>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</si>
  <si>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</si>
  <si>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</si>
  <si>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</si>
  <si>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</si>
  <si>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</si>
  <si>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</si>
  <si>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</si>
  <si>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</si>
  <si>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</si>
  <si>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</si>
  <si>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</si>
  <si>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</si>
  <si>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</si>
  <si>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</si>
  <si>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</si>
  <si>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</si>
  <si>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</si>
  <si>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</si>
  <si>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</si>
  <si>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</si>
  <si>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</si>
  <si>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</si>
  <si>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</si>
  <si>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</si>
  <si>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</si>
  <si>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</si>
  <si>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</si>
  <si>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</si>
  <si>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</si>
  <si>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</si>
  <si>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</si>
  <si>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</si>
  <si>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</si>
  <si>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</si>
  <si>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</si>
  <si>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</si>
  <si>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</si>
  <si>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</si>
  <si>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</si>
  <si>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</si>
  <si>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</si>
  <si>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</si>
  <si>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</si>
  <si>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</si>
  <si>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</si>
  <si>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</si>
  <si>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</si>
  <si>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</si>
  <si>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</si>
  <si>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</si>
  <si>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</si>
  <si>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</si>
  <si>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</si>
  <si>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</si>
  <si>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</si>
  <si>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</si>
  <si>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</si>
  <si>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</si>
  <si>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</si>
  <si>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</si>
  <si>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</si>
  <si>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</si>
  <si>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</si>
  <si>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</si>
  <si>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</si>
  <si>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</si>
  <si>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</si>
  <si>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</si>
  <si>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</si>
  <si>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</si>
  <si>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</si>
  <si>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</si>
  <si>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</si>
  <si>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</si>
  <si>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</si>
  <si>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</si>
  <si>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</si>
  <si>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</si>
  <si>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</si>
  <si>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</si>
  <si>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</si>
  <si>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</si>
  <si>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</si>
  <si>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</si>
  <si>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</si>
  <si>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</si>
  <si>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</si>
  <si>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</si>
  <si>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</si>
  <si>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</si>
  <si>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</si>
  <si>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</si>
  <si>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</si>
  <si>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</si>
  <si>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</si>
  <si>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</si>
  <si>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</si>
  <si>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</si>
  <si>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</si>
  <si>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</si>
  <si>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</si>
  <si>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</si>
  <si>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</si>
  <si>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</si>
  <si>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</si>
  <si>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</si>
  <si>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</si>
  <si>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</si>
  <si>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</si>
  <si>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</si>
  <si>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</si>
  <si>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</si>
  <si>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</si>
  <si>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</si>
  <si>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</si>
  <si>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</si>
  <si>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</si>
  <si>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</si>
  <si>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</si>
  <si>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</si>
  <si>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</si>
  <si>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</si>
  <si>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</si>
  <si>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</si>
  <si>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</si>
  <si>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</si>
  <si>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</si>
  <si>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</si>
  <si>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</si>
  <si>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</si>
  <si>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</si>
  <si>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</si>
  <si>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</si>
  <si>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</si>
  <si>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</si>
  <si>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</si>
  <si>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</si>
  <si>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</si>
  <si>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</si>
  <si>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</si>
  <si>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</si>
  <si>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</si>
  <si>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</si>
  <si>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</si>
  <si>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</si>
  <si>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</si>
  <si>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</si>
  <si>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</si>
  <si>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</si>
  <si>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</si>
  <si>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</si>
  <si>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</si>
  <si>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</si>
  <si>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</si>
  <si>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</si>
  <si>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</si>
  <si>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</si>
  <si>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</si>
  <si>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</si>
  <si>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</si>
  <si>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</si>
  <si>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</si>
  <si>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</si>
  <si>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</si>
  <si>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</si>
  <si>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</si>
  <si>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</si>
  <si>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</si>
  <si>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</si>
  <si>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</si>
  <si>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</si>
  <si>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</si>
  <si>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</si>
  <si>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</si>
  <si>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</si>
  <si>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</si>
  <si>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</si>
  <si>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</si>
  <si>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</si>
  <si>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</si>
  <si>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</si>
  <si>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</si>
  <si>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</si>
  <si>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</si>
  <si>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</si>
  <si>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</si>
  <si>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</si>
  <si>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</si>
  <si>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</si>
  <si>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</si>
  <si>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</si>
  <si>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</si>
  <si>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</si>
  <si>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</si>
  <si>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</si>
  <si>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</si>
  <si>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</si>
  <si>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</si>
  <si>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</si>
  <si>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</si>
  <si>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</si>
  <si>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</si>
  <si>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</si>
  <si>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</si>
  <si>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</si>
  <si>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</si>
  <si>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</si>
  <si>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</si>
  <si>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</si>
  <si>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</si>
  <si>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</si>
  <si>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</si>
  <si>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</si>
  <si>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</si>
  <si>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</si>
  <si>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</si>
  <si>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</si>
  <si>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</si>
  <si>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</si>
  <si>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</si>
  <si>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</si>
  <si>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</si>
  <si>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</si>
  <si>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</si>
  <si>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</si>
  <si>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</si>
  <si>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</si>
  <si>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</si>
  <si>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</si>
  <si>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</si>
  <si>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</si>
  <si>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</si>
  <si>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</si>
  <si>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</si>
  <si>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</si>
  <si>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</si>
  <si>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</si>
  <si>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</si>
  <si>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</si>
  <si>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</si>
  <si>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</si>
  <si>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</si>
  <si>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</si>
  <si>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</si>
  <si>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</si>
  <si>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</si>
  <si>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</si>
  <si>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</si>
  <si>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</si>
  <si>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</si>
  <si>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</si>
  <si>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</si>
  <si>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</si>
  <si>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</si>
  <si>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</si>
  <si>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</si>
  <si>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</si>
  <si>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</si>
  <si>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</si>
  <si>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</si>
  <si>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</si>
  <si>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</si>
  <si>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</si>
  <si>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</si>
  <si>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</si>
  <si>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</si>
  <si>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</si>
  <si>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</si>
  <si>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</si>
  <si>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</si>
  <si>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</si>
  <si>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</si>
  <si>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</si>
  <si>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</si>
  <si>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</si>
  <si>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</si>
  <si>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</si>
  <si>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</si>
  <si>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</si>
  <si>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</si>
  <si>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</si>
  <si>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</si>
  <si>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</si>
  <si>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</si>
  <si>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</si>
  <si>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</si>
  <si>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</si>
  <si>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</si>
  <si>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</si>
  <si>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</si>
  <si>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</si>
  <si>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</si>
  <si>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</si>
  <si>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</si>
  <si>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</si>
  <si>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</si>
  <si>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</si>
  <si>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</si>
  <si>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</si>
  <si>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</si>
  <si>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</si>
  <si>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</si>
  <si>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</si>
  <si>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</si>
  <si>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</si>
  <si>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</si>
  <si>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</si>
  <si>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</si>
  <si>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</si>
  <si>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</si>
  <si>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</si>
  <si>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</si>
  <si>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</si>
  <si>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</si>
  <si>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</si>
  <si>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</si>
  <si>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</si>
  <si>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</si>
  <si>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</si>
  <si>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</si>
  <si>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</si>
  <si>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</si>
  <si>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</si>
  <si>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</si>
  <si>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</si>
  <si>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</si>
  <si>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</si>
  <si>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</si>
  <si>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</si>
  <si>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</si>
  <si>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</si>
  <si>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</si>
  <si>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</si>
  <si>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</si>
  <si>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</si>
  <si>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</si>
  <si>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</si>
  <si>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</si>
  <si>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</si>
  <si>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</si>
  <si>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</si>
  <si>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</si>
  <si>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</si>
  <si>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</si>
  <si>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</si>
  <si>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</si>
  <si>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</si>
  <si>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</si>
  <si>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</si>
  <si>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</si>
  <si>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</si>
  <si>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</si>
  <si>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</si>
  <si>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</si>
  <si>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</si>
  <si>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</si>
  <si>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</si>
  <si>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</si>
  <si>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</si>
  <si>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</si>
  <si>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</si>
  <si>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</si>
  <si>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</si>
  <si>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</si>
  <si>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</si>
  <si>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</si>
  <si>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</si>
  <si>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</si>
  <si>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</si>
  <si>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</si>
  <si>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</si>
  <si>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</si>
  <si>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</si>
  <si>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</si>
  <si>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</si>
  <si>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</si>
  <si>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</si>
  <si>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</si>
  <si>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</si>
  <si>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</si>
  <si>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</si>
  <si>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</si>
  <si>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</si>
  <si>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</si>
  <si>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</si>
  <si>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</si>
  <si>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</si>
  <si>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</si>
  <si>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</si>
  <si>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</si>
  <si>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</si>
  <si>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</si>
  <si>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</si>
  <si>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</si>
  <si>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</si>
  <si>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</si>
  <si>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</si>
  <si>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</si>
  <si>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</si>
  <si>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</si>
  <si>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</si>
  <si>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</si>
  <si>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</si>
  <si>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</si>
  <si>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</si>
  <si>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</si>
  <si>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</si>
  <si>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</si>
  <si>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</si>
  <si>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</si>
  <si>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</si>
  <si>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</si>
  <si>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</si>
  <si>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</si>
  <si>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</si>
  <si>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</si>
  <si>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</si>
  <si>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</si>
  <si>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</si>
  <si>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</si>
  <si>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</si>
  <si>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</si>
  <si>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</si>
  <si>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</si>
  <si>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</si>
  <si>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</si>
  <si>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</si>
  <si>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</si>
  <si>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</si>
  <si>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</si>
  <si>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</si>
  <si>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</si>
  <si>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</si>
  <si>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</si>
  <si>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</si>
  <si>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</si>
  <si>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</si>
  <si>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</si>
  <si>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</si>
  <si>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</si>
  <si>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</si>
  <si>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</si>
  <si>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</si>
  <si>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</si>
  <si>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</si>
  <si>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</si>
  <si>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</si>
  <si>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</si>
  <si>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</si>
  <si>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</si>
  <si>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</si>
  <si>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</si>
  <si>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</si>
  <si>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</si>
  <si>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</si>
  <si>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</si>
  <si>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</si>
  <si>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</si>
  <si>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</si>
  <si>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</si>
  <si>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</si>
  <si>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</si>
  <si>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</si>
  <si>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</si>
  <si>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</si>
  <si>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</si>
  <si>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</si>
  <si>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</si>
  <si>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</si>
  <si>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</si>
  <si>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</si>
  <si>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</si>
  <si>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</si>
  <si>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</si>
  <si>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</si>
  <si>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</si>
  <si>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</si>
  <si>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</si>
  <si>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</si>
  <si>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</si>
  <si>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</si>
  <si>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</si>
  <si>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</si>
  <si>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</si>
  <si>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</si>
  <si>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</si>
  <si>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</si>
  <si>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</si>
  <si>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</si>
  <si>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</si>
  <si>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</si>
  <si>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</si>
  <si>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</si>
  <si>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</si>
  <si>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</si>
  <si>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</si>
  <si>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</si>
  <si>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</si>
  <si>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</si>
  <si>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</si>
  <si>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</si>
  <si>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</si>
  <si>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</si>
  <si>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</si>
  <si>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</si>
  <si>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</si>
  <si>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</si>
  <si>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</si>
  <si>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</si>
  <si>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</si>
  <si>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</si>
  <si>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</si>
  <si>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</si>
  <si>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</si>
  <si>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</si>
  <si>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</si>
  <si>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</si>
  <si>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</si>
  <si>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</si>
  <si>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</si>
  <si>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</si>
  <si>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</si>
  <si>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</si>
  <si>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</si>
  <si>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</si>
  <si>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</si>
  <si>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</si>
  <si>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</si>
  <si>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</si>
  <si>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</si>
  <si>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</si>
  <si>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</si>
  <si>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</si>
  <si>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</si>
  <si>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</si>
  <si>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</si>
  <si>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</si>
  <si>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</si>
  <si>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</si>
  <si>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</si>
  <si>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</si>
  <si>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</si>
  <si>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</si>
  <si>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</si>
  <si>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</si>
  <si>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</si>
  <si>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</si>
  <si>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</si>
  <si>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</si>
  <si>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</si>
  <si>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</si>
  <si>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</si>
  <si>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</si>
  <si>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</si>
  <si>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</si>
  <si>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</si>
  <si>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</si>
  <si>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</si>
  <si>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</si>
  <si>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</si>
  <si>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</si>
  <si>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</si>
  <si>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</si>
  <si>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</si>
  <si>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</si>
  <si>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</si>
  <si>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</si>
  <si>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</si>
  <si>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</si>
  <si>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</si>
  <si>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</si>
  <si>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</si>
  <si>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</si>
  <si>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</si>
  <si>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</si>
  <si>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</si>
  <si>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</si>
  <si>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</si>
  <si>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</si>
  <si>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</si>
  <si>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</si>
  <si>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</si>
  <si>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</si>
  <si>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</si>
  <si>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</si>
  <si>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</si>
  <si>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</si>
  <si>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</si>
  <si>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</si>
  <si>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</si>
  <si>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</si>
  <si>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</si>
  <si>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</si>
  <si>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</si>
  <si>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</si>
  <si>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</si>
  <si>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</si>
  <si>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</si>
  <si>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</si>
  <si>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</si>
  <si>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</si>
  <si>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</si>
  <si>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</si>
  <si>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</si>
  <si>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</si>
  <si>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</si>
  <si>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</si>
  <si>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</si>
  <si>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</si>
  <si>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</si>
  <si>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</si>
  <si>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</si>
  <si>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</si>
  <si>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</si>
  <si>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</si>
  <si>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</si>
  <si>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</si>
  <si>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</si>
  <si>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</si>
  <si>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</si>
  <si>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</si>
  <si>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</si>
  <si>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</si>
  <si>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</si>
  <si>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</si>
  <si>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</si>
  <si>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</si>
  <si>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</si>
  <si>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</si>
  <si>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</si>
  <si>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</si>
  <si>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</si>
  <si>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</si>
  <si>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</si>
  <si>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</si>
  <si>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</si>
  <si>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</si>
  <si>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</si>
  <si>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</si>
  <si>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</si>
  <si>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</si>
  <si>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</si>
  <si>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</si>
  <si>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</si>
  <si>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</si>
  <si>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</si>
  <si>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</si>
  <si>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</si>
  <si>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</si>
  <si>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</si>
  <si>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</si>
  <si>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</si>
  <si>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</si>
  <si>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</si>
  <si>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</si>
  <si>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</si>
  <si>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</si>
  <si>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</si>
  <si>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</si>
  <si>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</si>
  <si>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</si>
  <si>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</si>
  <si>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</si>
  <si>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</si>
  <si>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</si>
  <si>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</si>
  <si>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</si>
  <si>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</si>
  <si>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</si>
  <si>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</si>
  <si>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</si>
  <si>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</si>
  <si>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</si>
  <si>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</si>
  <si>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</si>
  <si>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</si>
  <si>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</si>
  <si>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</si>
  <si>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</si>
  <si>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</si>
  <si>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</si>
  <si>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</si>
  <si>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</si>
  <si>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</si>
  <si>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</si>
  <si>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</si>
  <si>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</si>
  <si>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</si>
  <si>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</si>
  <si>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</si>
  <si>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</si>
  <si>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</si>
  <si>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</si>
  <si>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</si>
  <si>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</si>
  <si>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</si>
  <si>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</si>
  <si>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</si>
  <si>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</si>
  <si>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</si>
  <si>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</si>
  <si>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</si>
  <si>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</si>
  <si>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</si>
  <si>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</si>
  <si>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</si>
  <si>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</si>
  <si>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</si>
  <si>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</si>
  <si>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</si>
  <si>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</si>
  <si>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</si>
  <si>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</si>
  <si>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</si>
  <si>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</si>
  <si>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</si>
  <si>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</si>
  <si>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</si>
  <si>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</si>
  <si>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</si>
  <si>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</si>
  <si>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</si>
  <si>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</si>
  <si>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</si>
  <si>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</si>
  <si>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</si>
  <si>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</si>
  <si>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</si>
  <si>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</si>
  <si>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</si>
  <si>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</si>
  <si>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</si>
  <si>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</si>
  <si>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</si>
  <si>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</si>
  <si>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</si>
  <si>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</si>
  <si>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</si>
  <si>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</si>
  <si>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</si>
  <si>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</si>
  <si>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</si>
  <si>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</si>
  <si>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</si>
  <si>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</si>
  <si>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</si>
  <si>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</si>
  <si>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</si>
  <si>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</si>
  <si>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</si>
  <si>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</si>
  <si>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</si>
  <si>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</si>
  <si>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</si>
  <si>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</si>
  <si>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</si>
  <si>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</si>
  <si>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</si>
  <si>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</si>
  <si>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</si>
  <si>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</si>
  <si>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</si>
  <si>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</si>
  <si>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</si>
  <si>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</si>
  <si>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</si>
  <si>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</si>
  <si>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</si>
  <si>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</si>
  <si>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</si>
  <si>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</si>
  <si>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</si>
  <si>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</si>
  <si>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</si>
  <si>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</si>
  <si>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</si>
  <si>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</si>
  <si>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</si>
  <si>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</si>
  <si>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</si>
  <si>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</si>
  <si>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</si>
  <si>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</si>
  <si>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</si>
  <si>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</si>
  <si>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</si>
  <si>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</si>
  <si>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</si>
  <si>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</si>
  <si>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</si>
  <si>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</si>
  <si>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</si>
  <si>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</si>
  <si>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</si>
  <si>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</si>
  <si>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</si>
  <si>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</si>
  <si>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</si>
  <si>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</si>
  <si>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</si>
  <si>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</si>
  <si>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</si>
  <si>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</si>
  <si>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</si>
  <si>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</si>
  <si>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</si>
  <si>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</si>
  <si>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</si>
  <si>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</si>
  <si>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</si>
  <si>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</si>
  <si>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</si>
  <si>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</si>
  <si>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</si>
  <si>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</si>
  <si>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</si>
  <si>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</si>
  <si>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</si>
  <si>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</si>
  <si>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</si>
  <si>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</si>
  <si>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</si>
  <si>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</si>
  <si>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</si>
  <si>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</si>
  <si>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</si>
  <si>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</si>
  <si>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</si>
  <si>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</si>
  <si>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</si>
  <si>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</si>
  <si>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</si>
  <si>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</si>
  <si>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</si>
  <si>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</si>
  <si>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</si>
  <si>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</si>
  <si>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</si>
  <si>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</si>
  <si>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</si>
  <si>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</si>
  <si>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</si>
  <si>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</si>
  <si>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</si>
  <si>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</si>
  <si>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</si>
  <si>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</si>
  <si>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</si>
  <si>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</si>
  <si>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</si>
  <si>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</si>
  <si>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</si>
  <si>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</si>
  <si>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</si>
  <si>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</si>
  <si>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</si>
  <si>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</si>
  <si>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</si>
  <si>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</si>
  <si>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</si>
  <si>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</si>
  <si>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</si>
  <si>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</si>
  <si>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</si>
  <si>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</si>
  <si>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</si>
  <si>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</si>
  <si>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</si>
  <si>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</si>
  <si>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</si>
  <si>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</si>
  <si>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</si>
  <si>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</si>
  <si>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</si>
  <si>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</si>
  <si>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</si>
  <si>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</si>
  <si>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</si>
  <si>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</si>
  <si>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</si>
  <si>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</si>
  <si>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</si>
  <si>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</si>
  <si>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</si>
  <si>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</si>
  <si>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</si>
  <si>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</si>
  <si>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</si>
  <si>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</si>
  <si>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</si>
  <si>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</si>
  <si>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</si>
  <si>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</si>
  <si>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</si>
  <si>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</si>
  <si>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</si>
  <si>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</si>
  <si>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</si>
  <si>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</si>
  <si>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</si>
  <si>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</si>
  <si>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</si>
  <si>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</si>
  <si>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</si>
  <si>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</si>
  <si>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</si>
  <si>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</si>
  <si>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</si>
  <si>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</si>
  <si>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</si>
  <si>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</si>
  <si>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</si>
  <si>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</si>
  <si>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</si>
  <si>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</si>
  <si>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</si>
  <si>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</si>
  <si>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</si>
  <si>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</si>
  <si>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</si>
  <si>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</si>
  <si>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</si>
  <si>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</si>
  <si>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</si>
  <si>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</si>
  <si>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</si>
  <si>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</si>
  <si>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</si>
  <si>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</si>
  <si>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</si>
  <si>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</si>
  <si>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</si>
  <si>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</si>
  <si>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</si>
  <si>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</si>
  <si>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</si>
  <si>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</si>
  <si>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</si>
  <si>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</si>
  <si>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</si>
  <si>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</si>
  <si>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</si>
  <si>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</si>
  <si>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</si>
  <si>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</si>
  <si>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</si>
  <si>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</si>
  <si>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</si>
  <si>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</si>
  <si>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</si>
  <si>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</si>
  <si>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</si>
  <si>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</si>
  <si>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</si>
  <si>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</si>
  <si>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</si>
  <si>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</si>
  <si>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</si>
  <si>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</si>
  <si>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</si>
  <si>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</si>
  <si>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</si>
  <si>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</si>
  <si>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</si>
  <si>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</si>
  <si>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</si>
  <si>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</si>
  <si>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</si>
  <si>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</si>
  <si>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</si>
  <si>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</si>
  <si>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</si>
  <si>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</si>
  <si>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</si>
  <si>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</si>
  <si>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</si>
  <si>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</si>
  <si>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</si>
  <si>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</si>
  <si>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</si>
  <si>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</si>
  <si>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</si>
  <si>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</si>
  <si>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</si>
  <si>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</si>
  <si>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</si>
  <si>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</si>
  <si>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</si>
  <si>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</si>
  <si>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</si>
  <si>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</si>
  <si>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</si>
  <si>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</si>
  <si>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</si>
  <si>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</si>
  <si>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</si>
  <si>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</si>
  <si>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</si>
  <si>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</si>
  <si>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</si>
  <si>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</si>
  <si>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</si>
  <si>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</si>
  <si>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</si>
  <si>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</si>
  <si>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</si>
  <si>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</si>
  <si>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</si>
  <si>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</si>
  <si>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</si>
  <si>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</si>
  <si>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</si>
  <si>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</si>
  <si>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</si>
  <si>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</si>
  <si>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</si>
  <si>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</si>
  <si>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</si>
  <si>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</si>
  <si>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</si>
  <si>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</si>
  <si>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</si>
  <si>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</si>
  <si>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</si>
  <si>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</si>
  <si>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</si>
  <si>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</si>
  <si>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</si>
  <si>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</si>
  <si>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</si>
  <si>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</si>
  <si>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</si>
  <si>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</si>
  <si>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</si>
  <si>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</si>
  <si>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</si>
  <si>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</si>
  <si>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</si>
  <si>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</si>
  <si>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</si>
  <si>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</si>
  <si>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</si>
  <si>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</si>
  <si>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</si>
  <si>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</si>
  <si>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</si>
  <si>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</si>
  <si>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</si>
  <si>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</si>
  <si>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</si>
  <si>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</si>
  <si>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</si>
  <si>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</si>
  <si>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</si>
  <si>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</si>
  <si>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</si>
  <si>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</si>
  <si>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</si>
  <si>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</si>
  <si>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</si>
  <si>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</si>
  <si>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</si>
  <si>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</si>
  <si>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</si>
  <si>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</si>
  <si>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</si>
  <si>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</si>
  <si>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</si>
  <si>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</si>
  <si>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</si>
  <si>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</si>
  <si>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</si>
  <si>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</si>
  <si>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</si>
  <si>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</si>
  <si>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</si>
  <si>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</si>
  <si>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</si>
  <si>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</si>
  <si>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</si>
  <si>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</si>
  <si>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</si>
  <si>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</si>
  <si>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</si>
  <si>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</si>
  <si>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</si>
  <si>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</si>
  <si>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</si>
  <si>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</si>
  <si>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</si>
  <si>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</si>
  <si>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</si>
  <si>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</si>
  <si>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</si>
  <si>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</si>
  <si>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</si>
  <si>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</si>
  <si>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</si>
  <si>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</si>
  <si>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</si>
  <si>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</si>
  <si>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</si>
  <si>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</si>
  <si>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</si>
  <si>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</si>
  <si>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</si>
  <si>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</si>
  <si>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</si>
  <si>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</si>
  <si>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</si>
  <si>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</si>
  <si>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</si>
  <si>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</si>
  <si>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</si>
  <si>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</si>
  <si>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</si>
  <si>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</si>
  <si>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</si>
  <si>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</si>
  <si>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</si>
  <si>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</si>
  <si>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</si>
  <si>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</si>
  <si>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</si>
  <si>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</si>
  <si>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</si>
  <si>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</si>
  <si>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</si>
  <si>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</si>
  <si>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</si>
  <si>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</si>
  <si>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</si>
  <si>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</si>
  <si>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</si>
  <si>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</si>
  <si>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</si>
  <si>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</si>
  <si>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</si>
  <si>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</si>
  <si>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</si>
  <si>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</si>
  <si>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</si>
  <si>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</si>
  <si>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</si>
  <si>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</si>
  <si>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</si>
  <si>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</si>
  <si>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</si>
  <si>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</si>
  <si>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</si>
  <si>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</si>
  <si>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</si>
  <si>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</si>
  <si>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</si>
  <si>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</si>
  <si>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</si>
  <si>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</si>
  <si>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</si>
  <si>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</si>
  <si>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</si>
  <si>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</si>
  <si>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</si>
  <si>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</si>
  <si>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</si>
  <si>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</si>
  <si>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</si>
  <si>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</si>
  <si>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</si>
  <si>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</si>
  <si>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</si>
  <si>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</si>
  <si>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</si>
  <si>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</si>
  <si>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</si>
  <si>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</si>
  <si>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</si>
  <si>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</si>
  <si>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</si>
  <si>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</si>
  <si>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</si>
  <si>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</si>
  <si>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</si>
  <si>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</si>
  <si>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</si>
  <si>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</si>
  <si>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</si>
  <si>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</si>
  <si>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</si>
  <si>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</si>
  <si>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</si>
  <si>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</si>
  <si>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</si>
  <si>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</si>
  <si>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</si>
  <si>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</si>
  <si>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</si>
  <si>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</si>
  <si>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</si>
  <si>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</si>
  <si>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</si>
  <si>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</si>
  <si>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</si>
  <si>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</si>
  <si>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</si>
  <si>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</si>
  <si>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</si>
  <si>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</si>
  <si>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</si>
  <si>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</si>
  <si>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</si>
  <si>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</si>
  <si>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</si>
  <si>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</si>
  <si>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</si>
  <si>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</si>
  <si>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</si>
  <si>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</si>
  <si>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</si>
  <si>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</si>
  <si>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</si>
  <si>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</si>
  <si>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</si>
  <si>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</si>
  <si>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</si>
  <si>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</si>
  <si>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</si>
  <si>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</si>
  <si>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</si>
  <si>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</si>
  <si>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</si>
  <si>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</si>
  <si>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</si>
  <si>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</si>
  <si>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</si>
  <si>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</si>
  <si>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</si>
  <si>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</si>
  <si>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</si>
  <si>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</si>
  <si>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</si>
  <si>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</si>
  <si>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</si>
  <si>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</si>
  <si>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</si>
  <si>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</si>
  <si>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</si>
  <si>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</si>
  <si>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</si>
  <si>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</si>
  <si>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</si>
  <si>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</si>
  <si>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</si>
  <si>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</si>
  <si>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</si>
  <si>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</si>
  <si>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</si>
  <si>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</si>
  <si>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</si>
  <si>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</si>
  <si>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</si>
  <si>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</si>
  <si>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</si>
  <si>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</si>
  <si>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</si>
  <si>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</si>
  <si>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</si>
  <si>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</si>
  <si>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</si>
  <si>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</si>
  <si>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</si>
  <si>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</si>
  <si>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</si>
  <si>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</si>
  <si>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</si>
  <si>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</si>
  <si>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</si>
  <si>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</si>
  <si>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</si>
  <si>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</si>
  <si>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</si>
  <si>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</si>
  <si>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</si>
  <si>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</si>
  <si>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</si>
  <si>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</si>
  <si>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</si>
  <si>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</si>
  <si>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</si>
  <si>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</si>
  <si>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</si>
  <si>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</si>
  <si>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</si>
  <si>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</si>
  <si>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</si>
  <si>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</si>
  <si>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</si>
  <si>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</si>
  <si>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</si>
  <si>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</si>
  <si>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</si>
  <si>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</si>
  <si>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</si>
  <si>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</si>
  <si>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</si>
  <si>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</si>
  <si>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</si>
  <si>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</si>
  <si>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</si>
  <si>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</si>
  <si>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</si>
  <si>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</si>
  <si>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</si>
  <si>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</si>
  <si>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</si>
  <si>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</si>
  <si>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</si>
  <si>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</si>
  <si>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</si>
  <si>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</si>
  <si>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</si>
  <si>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</si>
  <si>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</si>
  <si>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</si>
  <si>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</si>
  <si>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</si>
  <si>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</si>
  <si>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</si>
  <si>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</si>
  <si>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</si>
  <si>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</si>
  <si>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</si>
  <si>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</si>
  <si>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</si>
  <si>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</si>
  <si>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</si>
  <si>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</si>
  <si>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</si>
  <si>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</si>
  <si>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</si>
  <si>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</si>
  <si>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</si>
  <si>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</si>
  <si>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</si>
  <si>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</si>
  <si>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</si>
  <si>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</si>
  <si>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</si>
  <si>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</si>
  <si>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</si>
  <si>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</si>
  <si>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</si>
  <si>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</si>
  <si>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</si>
  <si>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</si>
  <si>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</si>
  <si>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</si>
  <si>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</si>
  <si>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</si>
  <si>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</si>
  <si>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</si>
  <si>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</si>
  <si>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</si>
  <si>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</si>
  <si>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</si>
  <si>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</si>
  <si>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</si>
  <si>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</si>
  <si>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</si>
  <si>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</si>
  <si>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</si>
  <si>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</si>
  <si>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</si>
  <si>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</si>
  <si>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</si>
  <si>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</si>
  <si>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</si>
  <si>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</si>
  <si>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</si>
  <si>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</si>
  <si>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</si>
  <si>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</si>
  <si>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</si>
  <si>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</si>
  <si>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</si>
  <si>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</si>
  <si>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</si>
  <si>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</si>
  <si>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</si>
  <si>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</si>
  <si>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</si>
  <si>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</si>
  <si>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</si>
  <si>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</si>
  <si>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</si>
  <si>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</si>
  <si>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</si>
  <si>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</si>
  <si>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</si>
  <si>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</si>
  <si>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</si>
  <si>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</si>
  <si>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</si>
  <si>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</si>
  <si>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</si>
  <si>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</si>
  <si>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</si>
  <si>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</si>
  <si>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</si>
  <si>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</si>
  <si>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</si>
  <si>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</si>
  <si>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</si>
  <si>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</si>
  <si>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</si>
  <si>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</si>
  <si>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</si>
  <si>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</si>
  <si>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</si>
  <si>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</si>
  <si>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</si>
  <si>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</si>
  <si>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</si>
  <si>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</si>
  <si>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</si>
  <si>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</si>
  <si>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</si>
  <si>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</si>
  <si>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</si>
  <si>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</si>
  <si>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</si>
  <si>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</si>
  <si>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</si>
  <si>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</si>
  <si>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</si>
  <si>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</si>
  <si>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</si>
  <si>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</si>
  <si>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</si>
  <si>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</si>
  <si>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</si>
  <si>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</si>
  <si>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</si>
  <si>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</si>
  <si>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</si>
  <si>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</si>
  <si>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</si>
  <si>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</si>
  <si>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</si>
  <si>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</si>
  <si>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</si>
  <si>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</si>
  <si>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</si>
  <si>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</si>
  <si>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</si>
  <si>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</si>
  <si>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</si>
  <si>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</si>
  <si>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</si>
  <si>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</si>
  <si>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</si>
  <si>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</si>
  <si>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</si>
  <si>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</si>
  <si>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</si>
  <si>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</si>
  <si>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</si>
  <si>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</si>
  <si>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</si>
  <si>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</si>
  <si>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</si>
  <si>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</si>
  <si>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</si>
  <si>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</si>
  <si>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</si>
  <si>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</si>
  <si>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</si>
  <si>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</si>
  <si>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</si>
  <si>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</si>
  <si>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</si>
  <si>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</si>
  <si>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</si>
  <si>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</si>
  <si>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</si>
  <si>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</si>
  <si>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</si>
  <si>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</si>
  <si>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</si>
  <si>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</si>
  <si>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</si>
  <si>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</si>
  <si>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</si>
  <si>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</si>
  <si>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</si>
  <si>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</si>
  <si>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</si>
  <si>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</si>
  <si>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</si>
  <si>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</si>
  <si>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</si>
  <si>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</si>
  <si>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</si>
  <si>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</si>
  <si>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</si>
  <si>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</si>
  <si>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</si>
  <si>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</si>
  <si>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</si>
  <si>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</si>
  <si>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</si>
  <si>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</si>
  <si>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</si>
  <si>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</si>
  <si>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</si>
  <si>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</si>
  <si>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</si>
  <si>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</si>
  <si>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</si>
  <si>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</si>
  <si>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</si>
  <si>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</si>
  <si>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</si>
  <si>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</si>
  <si>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</si>
  <si>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</si>
  <si>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</si>
  <si>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</si>
  <si>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</si>
  <si>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</si>
  <si>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</si>
  <si>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</si>
  <si>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</si>
  <si>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</si>
  <si>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</si>
  <si>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</si>
  <si>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</si>
  <si>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</si>
  <si>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</si>
  <si>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</si>
  <si>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</si>
  <si>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</si>
  <si>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</si>
  <si>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</si>
  <si>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</si>
  <si>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</si>
  <si>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</si>
  <si>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</si>
  <si>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</si>
  <si>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</si>
  <si>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</si>
  <si>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</si>
  <si>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</si>
  <si>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</si>
  <si>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</si>
  <si>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</si>
  <si>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</si>
  <si>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</si>
  <si>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</si>
  <si>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</si>
  <si>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</si>
  <si>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</si>
  <si>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</si>
  <si>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</si>
  <si>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</si>
  <si>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</si>
  <si>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</si>
  <si>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</si>
  <si>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</si>
  <si>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</si>
  <si>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</si>
  <si>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</si>
  <si>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</si>
  <si>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</si>
  <si>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</si>
  <si>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</si>
  <si>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</si>
  <si>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</si>
  <si>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</si>
  <si>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</si>
  <si>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</si>
  <si>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</si>
  <si>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</si>
  <si>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</si>
  <si>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</si>
  <si>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</si>
  <si>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</si>
  <si>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</si>
  <si>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</si>
  <si>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</si>
  <si>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</si>
  <si>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</si>
  <si>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</si>
  <si>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</si>
  <si>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</si>
  <si>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</si>
  <si>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</si>
  <si>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</si>
  <si>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</si>
  <si>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</si>
  <si>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</si>
  <si>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</si>
  <si>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</si>
  <si>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</si>
  <si>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</si>
  <si>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</si>
  <si>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</si>
  <si>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</si>
  <si>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</si>
  <si>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</si>
  <si>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</si>
  <si>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</si>
  <si>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</si>
  <si>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</si>
  <si>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</si>
  <si>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</si>
  <si>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</si>
  <si>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</si>
  <si>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</si>
  <si>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</si>
  <si>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</si>
  <si>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</si>
  <si>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</si>
  <si>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</si>
  <si>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</si>
  <si>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</si>
  <si>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</si>
  <si>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</si>
  <si>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</si>
  <si>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</si>
  <si>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</si>
  <si>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</si>
  <si>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</si>
  <si>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</si>
  <si>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</si>
  <si>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</si>
  <si>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</si>
  <si>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</si>
  <si>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</si>
  <si>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</si>
  <si>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</si>
  <si>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</si>
  <si>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</si>
  <si>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</si>
  <si>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</si>
  <si>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</si>
  <si>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</si>
  <si>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</si>
  <si>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</si>
  <si>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</si>
  <si>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</si>
  <si>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</si>
  <si>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</si>
  <si>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</si>
  <si>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</si>
  <si>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</si>
  <si>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</si>
  <si>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</si>
  <si>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</si>
  <si>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</si>
  <si>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</si>
  <si>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</si>
  <si>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</si>
  <si>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</si>
  <si>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</si>
  <si>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</si>
  <si>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</si>
  <si>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</si>
  <si>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</si>
  <si>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</si>
  <si>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</si>
  <si>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</si>
  <si>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</si>
  <si>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</si>
  <si>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</si>
  <si>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</si>
  <si>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</si>
  <si>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</si>
  <si>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</si>
  <si>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</si>
  <si>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</si>
  <si>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</si>
  <si>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</si>
  <si>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</si>
  <si>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</si>
  <si>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</si>
  <si>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</si>
  <si>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</si>
  <si>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</si>
  <si>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</si>
  <si>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</si>
  <si>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</si>
  <si>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</si>
  <si>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</si>
  <si>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</si>
  <si>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</si>
  <si>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</si>
  <si>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</si>
  <si>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</si>
  <si>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</si>
  <si>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</si>
  <si>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</si>
  <si>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</si>
  <si>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</si>
  <si>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</si>
  <si>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</si>
  <si>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</si>
  <si>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</si>
  <si>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</si>
  <si>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</si>
  <si>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</si>
  <si>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</si>
  <si>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</si>
  <si>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</si>
  <si>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</si>
  <si>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</si>
  <si>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</si>
  <si>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</si>
  <si>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</si>
  <si>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</si>
  <si>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</si>
  <si>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</si>
  <si>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</si>
  <si>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</si>
  <si>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</si>
  <si>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</si>
  <si>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</si>
  <si>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</si>
  <si>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</si>
  <si>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</si>
  <si>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</si>
  <si>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</si>
  <si>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</si>
  <si>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</si>
  <si>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</si>
  <si>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</si>
  <si>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</si>
  <si>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</si>
  <si>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</si>
  <si>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</si>
  <si>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</si>
  <si>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</si>
  <si>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</si>
  <si>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</si>
  <si>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</si>
  <si>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</si>
  <si>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</si>
  <si>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</si>
  <si>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</si>
  <si>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</si>
  <si>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</si>
  <si>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</si>
  <si>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</si>
  <si>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</si>
  <si>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</si>
  <si>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</si>
  <si>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</si>
  <si>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</si>
  <si>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</si>
  <si>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</si>
  <si>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</si>
  <si>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</si>
  <si>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</si>
  <si>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</si>
  <si>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</si>
  <si>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</si>
  <si>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</si>
  <si>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</si>
  <si>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</si>
  <si>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</si>
  <si>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</si>
  <si>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</si>
  <si>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</si>
  <si>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</si>
  <si>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</si>
  <si>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</si>
  <si>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</si>
  <si>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</si>
  <si>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</si>
  <si>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</si>
  <si>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</si>
  <si>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</si>
  <si>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</si>
  <si>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</si>
  <si>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</si>
  <si>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</si>
  <si>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</si>
  <si>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</si>
  <si>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</si>
  <si>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</si>
  <si>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</si>
  <si>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</si>
  <si>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</si>
  <si>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</si>
  <si>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</si>
  <si>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</si>
  <si>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</si>
  <si>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</si>
  <si>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</si>
  <si>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</si>
  <si>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</si>
  <si>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</si>
  <si>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</si>
  <si>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</si>
  <si>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</si>
  <si>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</si>
  <si>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</si>
  <si>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</si>
  <si>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</si>
  <si>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</si>
  <si>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</si>
  <si>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</si>
  <si>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</si>
  <si>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</si>
  <si>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</si>
  <si>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</si>
  <si>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</si>
  <si>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</si>
  <si>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</si>
  <si>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</si>
  <si>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</si>
  <si>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</si>
  <si>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</si>
  <si>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</si>
  <si>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</si>
  <si>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</si>
  <si>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</si>
  <si>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</si>
  <si>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</si>
  <si>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</si>
  <si>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</si>
  <si>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</si>
  <si>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</si>
  <si>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</si>
  <si>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</si>
  <si>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</si>
  <si>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</si>
  <si>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</si>
  <si>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</si>
  <si>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</si>
  <si>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</si>
  <si>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</si>
  <si>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</si>
  <si>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</si>
  <si>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</si>
  <si>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</si>
  <si>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</si>
  <si>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</si>
  <si>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</si>
  <si>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</si>
  <si>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</si>
  <si>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</si>
  <si>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</si>
  <si>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</si>
  <si>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</si>
  <si>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</si>
  <si>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</si>
  <si>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</si>
  <si>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</si>
  <si>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</si>
  <si>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</si>
  <si>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</si>
  <si>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</si>
  <si>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</si>
  <si>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</si>
  <si>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</si>
  <si>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</si>
  <si>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</si>
  <si>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</si>
  <si>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</si>
  <si>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</si>
  <si>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</si>
  <si>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</si>
  <si>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</si>
  <si>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</si>
  <si>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</si>
  <si>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</si>
  <si>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</si>
  <si>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</si>
  <si>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</si>
  <si>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</si>
  <si>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</si>
  <si>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</si>
  <si>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</si>
  <si>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</si>
  <si>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</si>
  <si>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</si>
  <si>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</si>
  <si>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</si>
  <si>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</si>
  <si>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</si>
  <si>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</si>
  <si>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</si>
  <si>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</si>
  <si>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</si>
  <si>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</si>
  <si>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</si>
  <si>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</si>
  <si>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</si>
  <si>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</si>
  <si>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</si>
  <si>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</si>
  <si>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</si>
  <si>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</si>
  <si>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</si>
  <si>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</si>
  <si>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</si>
  <si>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</si>
  <si>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</si>
  <si>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</si>
  <si>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</si>
  <si>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</si>
  <si>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</si>
  <si>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</si>
  <si>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</si>
  <si>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</si>
  <si>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</si>
  <si>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</si>
  <si>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</si>
  <si>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</si>
  <si>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</si>
  <si>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</si>
  <si>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</si>
  <si>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</si>
  <si>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</si>
  <si>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</si>
  <si>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</si>
  <si>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</si>
  <si>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</si>
  <si>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</si>
  <si>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</si>
  <si>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</si>
  <si>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</si>
  <si>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</si>
  <si>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</si>
  <si>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</si>
  <si>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</si>
  <si>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</si>
  <si>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</si>
  <si>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</si>
  <si>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</si>
  <si>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</si>
  <si>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</si>
  <si>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</si>
  <si>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</si>
  <si>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</si>
  <si>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</si>
  <si>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</si>
  <si>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</si>
  <si>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</si>
  <si>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</si>
  <si>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</si>
  <si>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</si>
  <si>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</si>
  <si>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</si>
  <si>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</si>
  <si>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</si>
  <si>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</si>
  <si>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</si>
  <si>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</si>
  <si>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</si>
  <si>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</si>
  <si>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</si>
  <si>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</si>
  <si>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</si>
  <si>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</si>
  <si>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</si>
  <si>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</si>
  <si>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</si>
  <si>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</si>
  <si>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</si>
  <si>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</si>
  <si>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</si>
  <si>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</si>
  <si>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</si>
  <si>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</si>
  <si>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</si>
  <si>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</si>
  <si>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</si>
  <si>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</si>
  <si>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</si>
  <si>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</si>
  <si>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</si>
  <si>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</si>
  <si>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</si>
  <si>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</si>
  <si>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</si>
  <si>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</si>
  <si>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</si>
  <si>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</si>
  <si>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</si>
  <si>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</si>
  <si>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</si>
  <si>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</si>
  <si>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</si>
  <si>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</si>
  <si>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</si>
  <si>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</si>
  <si>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</si>
  <si>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</si>
  <si>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</si>
  <si>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</si>
  <si>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</si>
  <si>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</si>
  <si>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</si>
  <si>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</si>
  <si>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</si>
  <si>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</si>
  <si>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</si>
  <si>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</si>
  <si>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</si>
  <si>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</si>
  <si>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</si>
  <si>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</si>
  <si>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</si>
  <si>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</si>
  <si>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</si>
  <si>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</si>
  <si>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</si>
  <si>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</si>
  <si>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</si>
  <si>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</si>
  <si>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</si>
  <si>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</si>
  <si>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</si>
  <si>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</si>
  <si>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</si>
  <si>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</si>
  <si>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</si>
  <si>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</si>
  <si>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</si>
  <si>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</si>
  <si>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</si>
  <si>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</si>
  <si>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</si>
  <si>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</si>
  <si>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</si>
  <si>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</si>
  <si>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</si>
  <si>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</si>
  <si>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</si>
  <si>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</si>
  <si>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</si>
  <si>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</si>
  <si>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</si>
  <si>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</si>
  <si>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</si>
  <si>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</si>
  <si>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</si>
  <si>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</si>
  <si>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</si>
  <si>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</si>
  <si>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</si>
  <si>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</si>
  <si>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</si>
  <si>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</si>
  <si>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</si>
  <si>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</si>
  <si>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</si>
  <si>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</si>
  <si>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</si>
  <si>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</si>
  <si>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</si>
  <si>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</si>
  <si>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</si>
  <si>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</si>
  <si>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</si>
  <si>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</si>
  <si>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</si>
  <si>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</si>
  <si>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</si>
  <si>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</si>
  <si>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</si>
  <si>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</si>
  <si>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</si>
  <si>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</si>
  <si>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</si>
  <si>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</si>
  <si>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</si>
  <si>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</si>
  <si>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</si>
  <si>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</si>
  <si>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</si>
  <si>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</si>
  <si>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</si>
  <si>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</si>
  <si>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</si>
  <si>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</si>
  <si>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</si>
  <si>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</si>
  <si>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</si>
  <si>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</si>
  <si>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</si>
  <si>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</si>
  <si>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</si>
  <si>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</si>
  <si>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</si>
  <si>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</si>
  <si>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</si>
  <si>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</si>
  <si>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</si>
  <si>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</si>
  <si>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</si>
  <si>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</si>
  <si>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</si>
  <si>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</si>
  <si>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</si>
  <si>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</si>
  <si>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</si>
  <si>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</si>
  <si>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</si>
  <si>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</si>
  <si>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</si>
  <si>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</si>
  <si>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</si>
  <si>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</si>
  <si>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</si>
  <si>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</si>
  <si>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</si>
  <si>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</si>
  <si>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</si>
  <si>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</si>
  <si>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</si>
  <si>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</si>
  <si>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</si>
  <si>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</si>
  <si>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</si>
  <si>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</si>
  <si>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</si>
  <si>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</si>
  <si>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</si>
  <si>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</si>
  <si>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</si>
  <si>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</si>
  <si>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</si>
  <si>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</si>
  <si>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</si>
  <si>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</si>
  <si>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</si>
  <si>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</si>
  <si>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</si>
  <si>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</si>
  <si>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</si>
  <si>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</si>
  <si>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</si>
  <si>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</si>
  <si>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</si>
  <si>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</si>
  <si>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</si>
  <si>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</si>
  <si>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</si>
  <si>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</si>
  <si>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</si>
  <si>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</si>
  <si>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</si>
  <si>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</si>
  <si>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</si>
  <si>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</si>
  <si>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</si>
  <si>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</si>
  <si>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</si>
  <si>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</si>
  <si>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</si>
  <si>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</si>
  <si>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</si>
  <si>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</si>
  <si>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</si>
  <si>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</si>
  <si>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</si>
  <si>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</si>
  <si>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</si>
  <si>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</si>
  <si>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</si>
  <si>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</si>
  <si>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</si>
  <si>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</si>
  <si>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</si>
  <si>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</si>
  <si>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</si>
  <si>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</si>
  <si>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</si>
  <si>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</si>
  <si>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</si>
  <si>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</si>
  <si>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</si>
  <si>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</si>
  <si>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</si>
  <si>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</si>
  <si>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</si>
  <si>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</si>
  <si>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</si>
  <si>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</si>
  <si>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</si>
  <si>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</si>
  <si>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</si>
  <si>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</si>
  <si>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</si>
  <si>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</si>
  <si>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</si>
  <si>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</si>
  <si>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</si>
  <si>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</si>
  <si>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</si>
  <si>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</si>
  <si>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</si>
  <si>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</si>
  <si>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</si>
  <si>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</si>
  <si>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</si>
  <si>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</si>
  <si>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</si>
  <si>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</si>
  <si>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</si>
  <si>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</si>
  <si>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</si>
  <si>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</si>
  <si>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</si>
  <si>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</si>
  <si>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</si>
  <si>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</si>
  <si>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</si>
  <si>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</si>
  <si>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</si>
  <si>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</si>
  <si>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</si>
  <si>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</si>
  <si>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</si>
  <si>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</si>
  <si>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</si>
  <si>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</si>
  <si>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</si>
  <si>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</si>
  <si>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</si>
  <si>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</si>
  <si>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</si>
  <si>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</si>
  <si>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</si>
  <si>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</si>
  <si>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</si>
  <si>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</si>
  <si>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</si>
  <si>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</si>
  <si>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</si>
  <si>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</si>
  <si>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</si>
  <si>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</si>
  <si>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</si>
  <si>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</si>
  <si>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</si>
  <si>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</si>
  <si>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</si>
  <si>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</si>
  <si>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</si>
  <si>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</si>
  <si>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</si>
  <si>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</si>
  <si>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</si>
  <si>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</si>
  <si>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</si>
  <si>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</si>
  <si>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</si>
  <si>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</si>
  <si>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</si>
  <si>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</si>
  <si>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</si>
  <si>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</si>
  <si>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</si>
  <si>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</si>
  <si>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</si>
  <si>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</si>
  <si>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</si>
  <si>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</si>
  <si>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</si>
  <si>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</si>
  <si>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</si>
  <si>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</si>
  <si>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</si>
  <si>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</si>
  <si>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</si>
  <si>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</si>
  <si>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</si>
  <si>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</si>
  <si>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</si>
  <si>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</si>
  <si>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</si>
  <si>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</si>
  <si>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</si>
  <si>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</si>
  <si>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</si>
  <si>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</si>
  <si>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</si>
  <si>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</si>
  <si>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</si>
  <si>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</si>
  <si>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</si>
  <si>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</si>
  <si>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</si>
  <si>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</si>
  <si>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</si>
  <si>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</si>
  <si>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</si>
  <si>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</si>
  <si>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</si>
  <si>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</si>
  <si>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</si>
  <si>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</si>
  <si>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</si>
  <si>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</si>
  <si>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</si>
  <si>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</si>
  <si>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</si>
  <si>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</si>
  <si>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</si>
  <si>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</si>
  <si>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</si>
  <si>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</si>
  <si>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</si>
  <si>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</si>
  <si>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</si>
  <si>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</si>
  <si>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</si>
  <si>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</si>
  <si>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</si>
  <si>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</si>
  <si>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</si>
  <si>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</si>
  <si>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</si>
  <si>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</si>
  <si>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</si>
  <si>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</si>
  <si>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</si>
  <si>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</si>
  <si>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</si>
  <si>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</si>
  <si>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</si>
  <si>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</si>
  <si>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</si>
  <si>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</si>
  <si>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</si>
  <si>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</si>
  <si>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</si>
  <si>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</si>
  <si>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</si>
  <si>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</si>
  <si>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</si>
  <si>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</si>
  <si>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</si>
  <si>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</si>
  <si>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</si>
  <si>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</si>
  <si>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</si>
  <si>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</si>
  <si>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</si>
  <si>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</si>
  <si>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</si>
  <si>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</si>
  <si>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</si>
  <si>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</si>
  <si>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</si>
  <si>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</si>
  <si>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</si>
  <si>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</si>
  <si>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</si>
  <si>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</si>
  <si>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</si>
  <si>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</si>
  <si>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</si>
  <si>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</si>
  <si>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</si>
  <si>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</si>
  <si>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</si>
  <si>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</si>
  <si>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</si>
  <si>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</si>
  <si>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</si>
  <si>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</si>
  <si>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</si>
  <si>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</si>
  <si>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</si>
  <si>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</si>
  <si>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</si>
  <si>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</si>
  <si>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</si>
  <si>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</si>
  <si>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</si>
  <si>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</si>
  <si>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</si>
  <si>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</si>
  <si>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</si>
  <si>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</si>
  <si>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</si>
  <si>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</si>
  <si>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</si>
  <si>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</si>
  <si>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</si>
  <si>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</si>
  <si>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</si>
  <si>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</si>
  <si>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</si>
  <si>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</si>
  <si>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</si>
  <si>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</si>
  <si>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</si>
  <si>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</si>
  <si>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</si>
  <si>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</si>
  <si>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</si>
  <si>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</si>
  <si>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</si>
  <si>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</si>
  <si>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</si>
  <si>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</si>
  <si>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</si>
  <si>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</si>
  <si>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</si>
  <si>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</si>
  <si>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</si>
  <si>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</si>
  <si>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</si>
  <si>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</si>
  <si>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</si>
  <si>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</si>
  <si>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</si>
  <si>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</si>
  <si>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</si>
  <si>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</si>
  <si>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</si>
  <si>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</si>
  <si>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</si>
  <si>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</si>
  <si>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</si>
  <si>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</si>
  <si>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</si>
  <si>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</si>
  <si>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</si>
  <si>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</si>
  <si>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</si>
  <si>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</si>
  <si>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</si>
  <si>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</si>
  <si>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</si>
  <si>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</si>
  <si>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</si>
  <si>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</si>
  <si>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</si>
  <si>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</si>
  <si>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</si>
  <si>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</si>
  <si>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</si>
  <si>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</si>
  <si>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</si>
  <si>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</si>
  <si>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</si>
  <si>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</si>
  <si>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</si>
  <si>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</si>
  <si>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</si>
  <si>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</si>
  <si>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</si>
  <si>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</si>
  <si>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</si>
  <si>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</si>
  <si>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</si>
  <si>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</si>
  <si>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</si>
  <si>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</si>
  <si>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</si>
  <si>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</si>
  <si>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</si>
  <si>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</si>
  <si>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</si>
  <si>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</si>
  <si>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</si>
  <si>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</si>
  <si>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</si>
  <si>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</si>
  <si>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</si>
  <si>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</si>
  <si>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</si>
  <si>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</si>
  <si>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</si>
  <si>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</si>
  <si>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</si>
  <si>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</si>
  <si>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</si>
  <si>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</si>
  <si>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</si>
  <si>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</si>
  <si>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</si>
  <si>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</si>
  <si>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</si>
  <si>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</si>
  <si>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</si>
  <si>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</si>
  <si>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</si>
  <si>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</si>
  <si>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</si>
  <si>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</si>
  <si>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</si>
  <si>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</si>
  <si>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</si>
  <si>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</si>
  <si>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</si>
  <si>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</si>
  <si>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</si>
  <si>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</si>
  <si>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</si>
  <si>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</si>
  <si>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</si>
  <si>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</si>
  <si>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</si>
  <si>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</si>
  <si>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</si>
  <si>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</si>
  <si>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</si>
  <si>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</si>
  <si>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</si>
  <si>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</si>
  <si>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</si>
  <si>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</si>
  <si>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</si>
  <si>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</si>
  <si>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</si>
  <si>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</si>
  <si>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</si>
  <si>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</si>
  <si>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</si>
  <si>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</si>
  <si>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</si>
  <si>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</si>
  <si>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</si>
  <si>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</si>
  <si>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</si>
  <si>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</si>
  <si>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</si>
  <si>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</si>
  <si>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</si>
  <si>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</si>
  <si>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</si>
  <si>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</si>
  <si>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</si>
  <si>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</si>
  <si>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</si>
  <si>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</si>
  <si>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</si>
  <si>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</si>
  <si>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</si>
  <si>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</si>
  <si>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</si>
  <si>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</si>
  <si>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</si>
  <si>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</si>
  <si>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</si>
  <si>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</si>
  <si>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</si>
  <si>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</si>
  <si>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</si>
  <si>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</si>
  <si>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</si>
  <si>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</si>
  <si>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</si>
  <si>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</si>
  <si>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</si>
  <si>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</si>
  <si>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</si>
  <si>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</si>
  <si>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</si>
  <si>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</si>
  <si>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</si>
  <si>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</si>
  <si>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</si>
  <si>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</si>
  <si>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</si>
  <si>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</si>
  <si>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</si>
  <si>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</si>
  <si>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</si>
  <si>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</si>
  <si>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</si>
  <si>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</si>
  <si>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</si>
  <si>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</si>
  <si>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</si>
  <si>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</si>
  <si>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</si>
  <si>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</si>
  <si>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</si>
  <si>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</si>
  <si>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</si>
  <si>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</si>
  <si>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</si>
  <si>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</si>
  <si>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</si>
  <si>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</si>
  <si>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</si>
  <si>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</si>
  <si>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</si>
  <si>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</si>
  <si>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</si>
  <si>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</si>
  <si>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</si>
  <si>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</si>
  <si>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</si>
  <si>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</si>
  <si>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</si>
  <si>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</si>
  <si>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</si>
  <si>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</si>
  <si>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</si>
  <si>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</si>
  <si>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</si>
  <si>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</si>
  <si>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</si>
  <si>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</si>
  <si>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</si>
  <si>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</si>
  <si>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</si>
  <si>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</si>
  <si>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</si>
  <si>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</si>
  <si>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</si>
  <si>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</si>
  <si>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</si>
  <si>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</si>
  <si>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</si>
  <si>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</si>
  <si>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</si>
  <si>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</si>
  <si>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</si>
  <si>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</si>
  <si>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</si>
  <si>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</si>
  <si>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</si>
  <si>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</si>
  <si>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</si>
  <si>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</si>
  <si>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</si>
  <si>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</si>
  <si>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</si>
  <si>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</si>
  <si>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</si>
  <si>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</si>
  <si>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</si>
  <si>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</si>
  <si>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</si>
  <si>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</si>
  <si>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</si>
  <si>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</si>
  <si>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</si>
  <si>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</si>
  <si>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</si>
  <si>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</si>
  <si>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</si>
  <si>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</si>
  <si>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</si>
  <si>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</si>
  <si>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</si>
  <si>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</si>
  <si>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</si>
  <si>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</si>
  <si>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</si>
  <si>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</si>
  <si>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</si>
  <si>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</si>
  <si>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</si>
  <si>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</si>
  <si>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</si>
  <si>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</si>
  <si>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</si>
  <si>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</si>
  <si>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</si>
  <si>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</si>
  <si>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</si>
  <si>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</si>
  <si>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</si>
  <si>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</si>
  <si>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</si>
  <si>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</si>
  <si>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</si>
  <si>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</si>
  <si>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</si>
  <si>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</si>
  <si>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</si>
  <si>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</si>
  <si>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</si>
  <si>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</si>
  <si>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</si>
  <si>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</si>
  <si>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</si>
  <si>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</si>
  <si>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</si>
  <si>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</si>
  <si>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</si>
  <si>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</si>
  <si>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</si>
  <si>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</si>
  <si>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</si>
  <si>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</si>
  <si>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</si>
  <si>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</si>
  <si>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</si>
  <si>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</si>
  <si>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</si>
  <si>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</si>
  <si>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</si>
  <si>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</si>
  <si>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</si>
  <si>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</si>
  <si>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</si>
  <si>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</si>
  <si>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</si>
  <si>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</si>
  <si>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</si>
  <si>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</si>
  <si>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</si>
  <si>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</si>
  <si>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</si>
  <si>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</si>
  <si>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</si>
  <si>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</si>
  <si>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</si>
  <si>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</si>
  <si>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</si>
  <si>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</si>
  <si>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</si>
  <si>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</si>
  <si>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</si>
  <si>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</si>
  <si>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</si>
  <si>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</si>
  <si>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</si>
  <si>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</si>
  <si>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</si>
  <si>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</si>
  <si>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</si>
  <si>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</si>
  <si>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</si>
  <si>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</si>
  <si>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</si>
  <si>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</si>
  <si>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</si>
  <si>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</si>
  <si>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</si>
  <si>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</si>
  <si>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</si>
  <si>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</si>
  <si>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</si>
  <si>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</si>
  <si>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</si>
  <si>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</si>
  <si>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</si>
  <si>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</si>
  <si>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</si>
  <si>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</si>
  <si>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</si>
  <si>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</si>
  <si>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</si>
  <si>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</si>
  <si>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</si>
  <si>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</si>
  <si>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</si>
  <si>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</si>
  <si>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</si>
  <si>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</si>
  <si>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</si>
  <si>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</si>
  <si>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</si>
  <si>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</si>
  <si>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</si>
  <si>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</si>
  <si>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</si>
  <si>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</si>
  <si>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</si>
  <si>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</si>
  <si>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</si>
  <si>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</si>
  <si>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</si>
  <si>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</si>
  <si>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</si>
  <si>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</si>
  <si>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</si>
  <si>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</si>
  <si>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</si>
  <si>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</si>
  <si>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</si>
  <si>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</si>
  <si>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</si>
  <si>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</si>
  <si>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</si>
  <si>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</si>
  <si>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</si>
  <si>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</si>
  <si>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</si>
  <si>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</si>
  <si>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</si>
  <si>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</si>
  <si>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</si>
  <si>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</si>
  <si>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</si>
  <si>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</si>
  <si>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</si>
  <si>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</si>
  <si>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</si>
  <si>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</si>
  <si>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</si>
  <si>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</si>
  <si>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</si>
  <si>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</si>
  <si>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</si>
  <si>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</si>
  <si>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</si>
  <si>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</si>
  <si>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</si>
  <si>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</si>
  <si>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</si>
  <si>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</si>
  <si>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</si>
  <si>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</si>
  <si>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</si>
  <si>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</si>
  <si>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</si>
  <si>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</si>
  <si>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</si>
  <si>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</si>
  <si>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</si>
  <si>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</si>
  <si>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</si>
  <si>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</si>
  <si>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</si>
  <si>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</si>
  <si>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</si>
  <si>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</si>
  <si>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</si>
  <si>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</si>
  <si>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</si>
  <si>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</si>
  <si>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</si>
  <si>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</si>
  <si>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</si>
  <si>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</si>
  <si>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</si>
  <si>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</si>
  <si>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</si>
  <si>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</si>
  <si>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</si>
  <si>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</si>
  <si>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</si>
  <si>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</si>
  <si>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</si>
  <si>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</si>
  <si>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</si>
  <si>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</si>
  <si>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</si>
  <si>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</si>
  <si>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</si>
  <si>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</si>
  <si>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</si>
  <si>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</si>
  <si>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</si>
  <si>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</si>
  <si>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</si>
  <si>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</si>
  <si>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</si>
  <si>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</si>
  <si>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</si>
  <si>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</si>
  <si>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</si>
  <si>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</si>
  <si>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</si>
  <si>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</si>
  <si>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</si>
  <si>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</si>
  <si>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</si>
  <si>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</si>
  <si>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</si>
  <si>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</si>
  <si>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</si>
  <si>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</si>
  <si>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</si>
  <si>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</si>
  <si>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</si>
  <si>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</si>
  <si>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</si>
  <si>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</si>
  <si>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</si>
  <si>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</si>
  <si>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</si>
  <si>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</si>
  <si>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</si>
  <si>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</si>
  <si>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</si>
  <si>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</si>
  <si>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</si>
  <si>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</si>
  <si>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</si>
  <si>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</si>
  <si>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</si>
  <si>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</si>
  <si>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</si>
  <si>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</si>
  <si>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</si>
  <si>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</si>
  <si>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</si>
  <si>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</si>
  <si>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</si>
  <si>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</si>
  <si>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</si>
  <si>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</si>
  <si>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</si>
  <si>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</si>
  <si>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</si>
  <si>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</si>
  <si>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</si>
  <si>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</si>
  <si>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</si>
  <si>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</si>
  <si>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</si>
  <si>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</si>
  <si>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</si>
  <si>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</si>
  <si>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</si>
  <si>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</si>
  <si>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</si>
  <si>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</si>
  <si>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</si>
  <si>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</si>
  <si>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</si>
  <si>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</si>
  <si>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</si>
  <si>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</si>
  <si>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</si>
  <si>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</si>
  <si>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</si>
  <si>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</si>
  <si>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</si>
  <si>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</si>
  <si>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</si>
  <si>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</si>
  <si>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</si>
  <si>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</si>
  <si>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</si>
  <si>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</si>
  <si>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</si>
  <si>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</si>
  <si>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</si>
  <si>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</si>
  <si>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</si>
  <si>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</si>
  <si>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</si>
  <si>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</si>
  <si>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</si>
  <si>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</si>
  <si>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</si>
  <si>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</si>
  <si>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</si>
  <si>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</si>
  <si>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</si>
  <si>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</si>
  <si>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</si>
  <si>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</si>
  <si>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</si>
  <si>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</si>
  <si>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</si>
  <si>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</si>
  <si>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</si>
  <si>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</si>
  <si>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</si>
  <si>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</si>
  <si>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</si>
  <si>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</si>
  <si>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</si>
  <si>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</si>
  <si>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</si>
  <si>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</si>
  <si>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</si>
  <si>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</si>
  <si>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</si>
  <si>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</si>
  <si>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</si>
  <si>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</si>
  <si>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</si>
  <si>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</si>
  <si>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</si>
  <si>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</si>
  <si>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</si>
  <si>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</si>
  <si>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</si>
  <si>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</si>
  <si>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</si>
  <si>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</si>
  <si>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</si>
  <si>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</si>
  <si>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</si>
  <si>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</si>
  <si>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</si>
  <si>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</si>
  <si>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</si>
  <si>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</si>
  <si>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</si>
  <si>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</si>
  <si>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</si>
  <si>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</si>
  <si>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</si>
  <si>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</si>
  <si>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</si>
  <si>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</si>
  <si>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</si>
  <si>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</si>
  <si>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</si>
  <si>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</si>
  <si>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</si>
  <si>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</si>
  <si>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</si>
  <si>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</si>
  <si>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</si>
  <si>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</si>
  <si>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</si>
  <si>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</si>
  <si>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</si>
  <si>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</si>
  <si>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</si>
  <si>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</si>
  <si>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</si>
  <si>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</si>
  <si>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</si>
  <si>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</si>
  <si>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</si>
  <si>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</si>
  <si>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</si>
  <si>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</si>
  <si>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</si>
  <si>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</si>
  <si>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</si>
  <si>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</si>
  <si>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</si>
  <si>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</si>
  <si>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</si>
  <si>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</si>
  <si>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</si>
  <si>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</si>
  <si>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</si>
  <si>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</si>
  <si>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</si>
  <si>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</si>
  <si>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</si>
  <si>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</si>
  <si>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</si>
  <si>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</si>
  <si>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</si>
  <si>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</si>
  <si>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</si>
  <si>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</si>
  <si>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</si>
  <si>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</si>
  <si>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</si>
  <si>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</si>
  <si>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</si>
  <si>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</si>
  <si>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</si>
  <si>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</si>
  <si>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</si>
  <si>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</si>
  <si>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</si>
  <si>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</si>
  <si>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</si>
  <si>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</si>
  <si>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</si>
  <si>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</si>
  <si>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</si>
  <si>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</si>
  <si>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</si>
  <si>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</si>
  <si>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</si>
  <si>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</si>
  <si>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</si>
  <si>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</si>
  <si>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</si>
  <si>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</si>
  <si>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</si>
  <si>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</si>
  <si>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</si>
  <si>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</si>
  <si>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</si>
  <si>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</si>
  <si>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</si>
  <si>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</si>
  <si>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</si>
  <si>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</si>
  <si>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</si>
  <si>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</si>
  <si>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</si>
  <si>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</si>
  <si>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</si>
  <si>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</si>
  <si>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</si>
  <si>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</si>
  <si>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</si>
  <si>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</si>
  <si>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</si>
  <si>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</si>
  <si>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</si>
  <si>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</si>
  <si>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</si>
  <si>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</si>
  <si>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</si>
  <si>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</si>
  <si>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</si>
  <si>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</si>
  <si>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</si>
  <si>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</si>
  <si>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</si>
  <si>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</si>
  <si>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</si>
  <si>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</si>
  <si>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</si>
  <si>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</si>
  <si>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</si>
  <si>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</si>
  <si>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</si>
  <si>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</si>
  <si>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</si>
  <si>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</si>
  <si>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</si>
  <si>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</si>
  <si>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</si>
  <si>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</si>
  <si>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</si>
  <si>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</si>
  <si>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</si>
  <si>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</si>
  <si>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</si>
  <si>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</si>
  <si>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</si>
  <si>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</si>
  <si>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</si>
  <si>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</si>
  <si>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</si>
  <si>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</si>
  <si>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</si>
  <si>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</si>
  <si>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</si>
  <si>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</si>
  <si>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</si>
  <si>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</si>
  <si>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</si>
  <si>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</si>
  <si>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</si>
  <si>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</si>
  <si>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</si>
  <si>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</si>
  <si>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</si>
  <si>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</si>
  <si>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</si>
  <si>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</si>
  <si>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</si>
  <si>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</si>
  <si>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</si>
  <si>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</si>
  <si>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</si>
  <si>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</si>
  <si>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</si>
  <si>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</si>
  <si>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</si>
  <si>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</si>
  <si>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</si>
  <si>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</si>
  <si>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</si>
  <si>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</si>
  <si>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</si>
  <si>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</si>
  <si>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</si>
  <si>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</si>
  <si>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</si>
  <si>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</si>
  <si>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</si>
  <si>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</si>
  <si>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</si>
  <si>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</si>
  <si>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</si>
  <si>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</si>
  <si>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</si>
  <si>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</si>
  <si>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</si>
  <si>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</si>
  <si>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</si>
  <si>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</si>
  <si>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</si>
  <si>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</si>
  <si>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</si>
  <si>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</si>
  <si>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</si>
  <si>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</si>
  <si>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</si>
  <si>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</si>
  <si>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</si>
  <si>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</si>
  <si>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</si>
  <si>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</si>
  <si>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</si>
  <si>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</si>
  <si>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</si>
  <si>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</si>
  <si>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</si>
  <si>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</si>
  <si>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</si>
  <si>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</si>
  <si>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</si>
  <si>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</si>
  <si>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</si>
  <si>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</si>
  <si>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</si>
  <si>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</si>
  <si>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</si>
  <si>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</si>
  <si>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</si>
  <si>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</si>
  <si>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</si>
  <si>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</si>
  <si>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</si>
  <si>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</si>
  <si>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</si>
  <si>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</si>
  <si>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</si>
  <si>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</si>
  <si>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</si>
  <si>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</si>
  <si>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</si>
  <si>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</si>
  <si>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</si>
  <si>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</si>
  <si>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</si>
  <si>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</si>
  <si>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</si>
  <si>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</si>
  <si>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</si>
  <si>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</si>
  <si>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</si>
  <si>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</si>
  <si>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</si>
  <si>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</si>
  <si>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</si>
  <si>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</si>
  <si>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</si>
  <si>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</si>
  <si>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</si>
  <si>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</si>
  <si>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</si>
  <si>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</si>
  <si>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</si>
  <si>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</si>
  <si>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</si>
  <si>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</si>
  <si>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</si>
  <si>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</si>
  <si>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</si>
  <si>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</si>
  <si>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</si>
  <si>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</si>
  <si>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</si>
  <si>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</si>
  <si>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</si>
  <si>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</si>
  <si>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</si>
  <si>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</si>
  <si>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</si>
  <si>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</si>
  <si>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</si>
  <si>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</si>
  <si>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</si>
  <si>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</si>
  <si>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</si>
  <si>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</si>
  <si>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</si>
  <si>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</si>
  <si>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</si>
  <si>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</si>
  <si>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</si>
  <si>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</si>
  <si>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</si>
  <si>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</si>
  <si>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</si>
  <si>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</si>
  <si>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</si>
  <si>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</si>
  <si>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</si>
  <si>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</si>
  <si>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</si>
  <si>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</si>
  <si>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</si>
  <si>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</si>
  <si>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</si>
  <si>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</si>
  <si>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</si>
  <si>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</si>
  <si>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</si>
  <si>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</si>
  <si>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</si>
  <si>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</si>
  <si>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</si>
  <si>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</si>
  <si>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</si>
  <si>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</si>
  <si>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</si>
  <si>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</si>
  <si>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</si>
  <si>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</si>
  <si>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</si>
  <si>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</si>
  <si>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</si>
  <si>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</si>
  <si>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</si>
  <si>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</si>
  <si>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</si>
  <si>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</si>
  <si>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</si>
  <si>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</si>
  <si>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</si>
  <si>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</si>
  <si>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</si>
  <si>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</si>
  <si>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</si>
  <si>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</si>
  <si>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</si>
  <si>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</si>
  <si>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</si>
  <si>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</si>
  <si>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</si>
  <si>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</si>
  <si>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</si>
  <si>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</si>
  <si>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</si>
  <si>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</si>
  <si>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</si>
  <si>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</si>
  <si>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</si>
  <si>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</si>
  <si>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</si>
  <si>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</si>
  <si>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</si>
  <si>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</si>
  <si>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</si>
  <si>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</si>
  <si>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</si>
  <si>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</si>
  <si>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</si>
  <si>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</si>
  <si>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</si>
  <si>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</si>
  <si>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</si>
  <si>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</si>
  <si>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</si>
  <si>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</si>
  <si>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</si>
  <si>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</si>
  <si>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</si>
  <si>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</si>
  <si>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</si>
  <si>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</si>
  <si>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</si>
  <si>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</si>
  <si>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</si>
  <si>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</si>
  <si>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</si>
  <si>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</si>
  <si>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</si>
  <si>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</si>
  <si>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</si>
  <si>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</si>
  <si>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</si>
  <si>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</si>
  <si>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</si>
  <si>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</si>
  <si>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</si>
  <si>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</si>
  <si>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</si>
  <si>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</si>
  <si>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</si>
  <si>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</si>
  <si>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</si>
  <si>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</si>
  <si>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</si>
  <si>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</si>
  <si>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</si>
  <si>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</si>
  <si>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</si>
  <si>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</si>
  <si>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</si>
  <si>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</si>
  <si>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</si>
  <si>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</si>
  <si>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</si>
  <si>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</si>
  <si>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</si>
  <si>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</si>
  <si>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</si>
  <si>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</si>
  <si>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</si>
  <si>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</si>
  <si>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</si>
  <si>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</si>
  <si>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</si>
  <si>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</si>
  <si>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</si>
  <si>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</si>
  <si>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</si>
  <si>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</si>
  <si>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</si>
  <si>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</si>
  <si>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</si>
  <si>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</si>
  <si>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</si>
  <si>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</si>
  <si>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</si>
  <si>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</si>
  <si>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</si>
  <si>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</si>
  <si>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</si>
  <si>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</si>
  <si>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</si>
  <si>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</si>
  <si>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</si>
  <si>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</si>
  <si>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</si>
  <si>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</si>
  <si>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</si>
  <si>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</si>
  <si>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</si>
  <si>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</si>
  <si>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</si>
  <si>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</si>
  <si>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</si>
  <si>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</si>
  <si>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</si>
  <si>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</si>
  <si>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</si>
  <si>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</si>
  <si>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</si>
  <si>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</si>
  <si>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</si>
  <si>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</si>
  <si>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</si>
  <si>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</si>
  <si>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</si>
  <si>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</si>
  <si>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</si>
  <si>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</si>
  <si>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</si>
  <si>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</si>
  <si>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</si>
  <si>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</si>
  <si>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</si>
  <si>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</si>
  <si>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</si>
  <si>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</si>
  <si>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</si>
  <si>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</si>
  <si>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</si>
  <si>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</si>
  <si>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</si>
  <si>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</si>
  <si>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</si>
  <si>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</si>
  <si>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</si>
  <si>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</si>
  <si>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</si>
  <si>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</si>
  <si>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</si>
  <si>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</si>
  <si>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</si>
  <si>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</si>
  <si>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</si>
  <si>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</si>
  <si>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</si>
  <si>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</si>
  <si>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</si>
  <si>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</si>
  <si>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</si>
  <si>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</si>
  <si>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</si>
  <si>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</si>
  <si>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</si>
  <si>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</si>
  <si>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</si>
  <si>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</si>
  <si>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</si>
  <si>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</si>
  <si>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</si>
  <si>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</si>
  <si>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</si>
  <si>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</si>
  <si>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</si>
  <si>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</si>
  <si>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</si>
  <si>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</si>
  <si>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</si>
  <si>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</si>
  <si>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</si>
  <si>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</si>
  <si>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</si>
  <si>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</si>
  <si>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</si>
  <si>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</si>
  <si>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</si>
  <si>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</si>
  <si>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</si>
  <si>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</si>
  <si>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</si>
  <si>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</si>
  <si>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</si>
  <si>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</si>
  <si>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</si>
  <si>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</si>
  <si>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</si>
  <si>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</si>
  <si>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</si>
  <si>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</si>
  <si>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</si>
  <si>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</si>
  <si>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</si>
  <si>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</si>
  <si>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</si>
  <si>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</si>
  <si>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</si>
  <si>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</si>
  <si>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</si>
  <si>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</si>
  <si>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</si>
  <si>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</si>
  <si>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</si>
  <si>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</si>
  <si>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</si>
  <si>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</si>
  <si>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</si>
  <si>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</si>
  <si>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</si>
  <si>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</si>
  <si>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</si>
  <si>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</si>
  <si>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</si>
  <si>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</si>
  <si>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</si>
  <si>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</si>
  <si>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</si>
  <si>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</si>
  <si>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</si>
  <si>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</si>
  <si>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</si>
  <si>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</si>
  <si>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</si>
  <si>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</si>
  <si>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</si>
  <si>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</si>
  <si>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</si>
  <si>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</si>
  <si>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</si>
  <si>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</si>
  <si>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</si>
  <si>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</si>
  <si>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</si>
  <si>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</si>
  <si>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</si>
  <si>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</si>
  <si>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</si>
  <si>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</si>
  <si>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</si>
  <si>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</si>
  <si>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</si>
  <si>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</si>
  <si>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</si>
  <si>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</si>
  <si>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</si>
  <si>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</si>
  <si>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</si>
  <si>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</si>
  <si>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</si>
  <si>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</si>
  <si>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</si>
  <si>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</si>
  <si>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</si>
  <si>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</si>
  <si>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</si>
  <si>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</si>
  <si>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</si>
  <si>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</si>
  <si>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</si>
  <si>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</si>
  <si>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</si>
  <si>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</si>
  <si>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</si>
  <si>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</si>
  <si>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</si>
  <si>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</si>
  <si>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</si>
  <si>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</si>
  <si>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</si>
  <si>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</si>
  <si>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</si>
  <si>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</si>
  <si>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</si>
  <si>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</si>
  <si>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</si>
  <si>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</si>
  <si>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</si>
  <si>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</si>
  <si>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</si>
  <si>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</si>
  <si>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</si>
  <si>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</si>
  <si>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</si>
  <si>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</si>
  <si>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</si>
  <si>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</si>
  <si>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</si>
  <si>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</si>
  <si>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</si>
  <si>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</si>
  <si>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</si>
  <si>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</si>
  <si>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</si>
  <si>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</si>
  <si>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</si>
  <si>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</si>
  <si>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</si>
  <si>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</si>
  <si>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</si>
  <si>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</si>
  <si>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</si>
  <si>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</si>
  <si>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</si>
  <si>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</si>
  <si>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</si>
  <si>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</si>
  <si>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</si>
  <si>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</si>
  <si>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</si>
  <si>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</si>
  <si>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</si>
  <si>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</si>
  <si>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</si>
  <si>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</si>
  <si>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</si>
  <si>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</si>
  <si>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</si>
  <si>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</si>
  <si>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</si>
  <si>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</si>
  <si>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</si>
  <si>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</si>
  <si>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</si>
  <si>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</si>
  <si>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</si>
  <si>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</si>
  <si>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</si>
  <si>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</si>
  <si>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</si>
  <si>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</si>
  <si>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</si>
  <si>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</si>
  <si>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</si>
  <si>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</si>
  <si>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</si>
  <si>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</si>
  <si>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</si>
  <si>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</si>
  <si>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</si>
  <si>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</si>
  <si>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</si>
  <si>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</si>
  <si>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</si>
  <si>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</si>
  <si>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</si>
  <si>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</si>
  <si>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</si>
  <si>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</si>
  <si>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</si>
  <si>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</si>
  <si>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</si>
  <si>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</si>
  <si>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</si>
  <si>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</si>
  <si>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</si>
  <si>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</si>
  <si>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</si>
  <si>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</si>
  <si>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</si>
  <si>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</si>
  <si>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</si>
  <si>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</si>
  <si>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</si>
  <si>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</si>
  <si>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</si>
  <si>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</si>
  <si>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</si>
  <si>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</si>
  <si>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</si>
  <si>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</si>
  <si>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</si>
  <si>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</si>
  <si>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</si>
  <si>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</si>
  <si>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</si>
  <si>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</si>
  <si>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</si>
  <si>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</si>
  <si>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</si>
  <si>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</si>
  <si>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</si>
  <si>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</si>
  <si>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</si>
  <si>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</si>
  <si>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</si>
  <si>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</si>
  <si>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</si>
  <si>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</si>
  <si>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</si>
  <si>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</si>
  <si>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</si>
  <si>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</si>
  <si>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</si>
  <si>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</si>
  <si>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</si>
  <si>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</si>
  <si>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</si>
  <si>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</si>
  <si>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</si>
  <si>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</si>
  <si>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</si>
  <si>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</si>
  <si>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</si>
  <si>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</si>
  <si>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</si>
  <si>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</si>
  <si>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</si>
  <si>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</si>
  <si>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</si>
  <si>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</si>
  <si>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</si>
  <si>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</si>
  <si>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</si>
  <si>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</si>
  <si>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</si>
  <si>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</si>
  <si>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</si>
  <si>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</si>
  <si>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</si>
  <si>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</si>
  <si>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</si>
  <si>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</si>
  <si>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</si>
  <si>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</si>
  <si>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</si>
  <si>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</si>
  <si>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</si>
  <si>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</si>
  <si>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</si>
  <si>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</si>
  <si>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</si>
  <si>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</si>
  <si>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</si>
  <si>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</si>
  <si>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</si>
  <si>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</si>
  <si>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</si>
  <si>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</si>
  <si>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</si>
  <si>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</si>
  <si>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</si>
  <si>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</si>
  <si>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</si>
  <si>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</si>
  <si>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</si>
  <si>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</si>
  <si>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</si>
  <si>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</si>
  <si>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</si>
  <si>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</si>
  <si>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</si>
  <si>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</si>
  <si>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</si>
  <si>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</si>
  <si>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</si>
  <si>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</si>
  <si>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</si>
  <si>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</si>
  <si>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</si>
  <si>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</si>
  <si>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</si>
  <si>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</si>
  <si>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</si>
  <si>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</si>
  <si>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</si>
  <si>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</si>
  <si>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</si>
  <si>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</si>
  <si>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</si>
  <si>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</si>
  <si>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</si>
  <si>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</si>
  <si>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</si>
  <si>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</si>
  <si>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</si>
  <si>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</si>
  <si>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</si>
  <si>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</si>
  <si>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</si>
  <si>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</si>
  <si>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</si>
  <si>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</si>
  <si>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</si>
  <si>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</si>
  <si>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</si>
  <si>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</si>
  <si>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</si>
  <si>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</si>
  <si>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</si>
  <si>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</si>
  <si>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</si>
  <si>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</si>
  <si>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</si>
  <si>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</si>
  <si>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</si>
  <si>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</si>
  <si>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</si>
  <si>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</si>
  <si>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</si>
  <si>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</si>
  <si>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</si>
  <si>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</si>
  <si>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</si>
  <si>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</si>
  <si>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</si>
  <si>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</si>
  <si>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</si>
  <si>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</si>
  <si>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</si>
  <si>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</si>
  <si>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</si>
  <si>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</si>
  <si>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</si>
  <si>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</si>
  <si>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</si>
  <si>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</si>
  <si>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</si>
  <si>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</si>
  <si>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</si>
  <si>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</si>
  <si>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</si>
  <si>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</si>
  <si>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</si>
  <si>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</si>
  <si>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</si>
  <si>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</si>
  <si>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</si>
  <si>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</si>
  <si>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</si>
  <si>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</si>
  <si>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</si>
  <si>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</si>
  <si>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</si>
  <si>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</si>
  <si>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</si>
  <si>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</si>
  <si>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</si>
  <si>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</si>
  <si>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</si>
  <si>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</si>
  <si>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</si>
  <si>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</si>
  <si>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</si>
  <si>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</si>
  <si>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</si>
  <si>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</si>
  <si>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</si>
  <si>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</si>
  <si>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</si>
  <si>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</si>
  <si>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</si>
  <si>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</si>
  <si>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</si>
  <si>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</si>
  <si>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</si>
  <si>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</si>
  <si>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</si>
  <si>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</si>
  <si>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</si>
  <si>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</si>
  <si>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</si>
  <si>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</si>
  <si>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</si>
  <si>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</si>
  <si>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</si>
  <si>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</si>
  <si>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</si>
  <si>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</si>
  <si>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</si>
  <si>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</si>
  <si>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</si>
  <si>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</si>
  <si>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</si>
  <si>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</si>
  <si>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</si>
  <si>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</si>
  <si>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</si>
  <si>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</si>
  <si>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</si>
  <si>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</si>
  <si>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</si>
  <si>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</si>
  <si>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</si>
  <si>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</si>
  <si>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</si>
  <si>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</si>
  <si>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</si>
  <si>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</si>
  <si>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</si>
  <si>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</si>
  <si>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</si>
  <si>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</si>
  <si>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</si>
  <si>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</si>
  <si>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</si>
  <si>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</si>
  <si>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</si>
  <si>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</si>
  <si>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</si>
  <si>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</si>
  <si>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</si>
  <si>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</si>
  <si>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</si>
  <si>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</si>
  <si>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</si>
  <si>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</si>
  <si>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</si>
  <si>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</si>
  <si>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</si>
  <si>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</si>
  <si>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</si>
  <si>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</si>
  <si>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</si>
  <si>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</si>
  <si>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</si>
  <si>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</si>
  <si>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</si>
  <si>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</si>
  <si>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</si>
  <si>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</si>
  <si>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</si>
  <si>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</si>
  <si>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</si>
  <si>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</si>
  <si>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</si>
  <si>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</si>
  <si>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</si>
  <si>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</si>
  <si>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</si>
  <si>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</si>
  <si>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</si>
  <si>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</si>
  <si>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</si>
  <si>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</si>
  <si>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</si>
  <si>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</si>
  <si>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</si>
  <si>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</si>
  <si>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</si>
  <si>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</si>
  <si>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</si>
  <si>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</si>
  <si>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</si>
  <si>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</si>
  <si>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</si>
  <si>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</si>
  <si>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</si>
  <si>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</si>
  <si>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</si>
  <si>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</si>
  <si>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</si>
  <si>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</si>
  <si>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</si>
  <si>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</si>
  <si>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</si>
  <si>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</si>
  <si>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</si>
  <si>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</si>
  <si>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</si>
  <si>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</si>
  <si>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</si>
  <si>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</si>
  <si>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</si>
  <si>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</si>
  <si>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</si>
  <si>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</si>
  <si>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</si>
  <si>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</si>
  <si>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</si>
  <si>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</si>
  <si>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</si>
  <si>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</si>
  <si>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</si>
  <si>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</si>
  <si>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</si>
  <si>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</si>
  <si>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</si>
  <si>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</si>
  <si>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</si>
  <si>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</si>
  <si>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</si>
  <si>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</si>
  <si>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</si>
  <si>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</si>
  <si>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</si>
  <si>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</si>
  <si>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</si>
  <si>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</si>
  <si>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</si>
  <si>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</si>
  <si>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</si>
  <si>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</si>
  <si>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</si>
  <si>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</si>
  <si>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</si>
  <si>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</si>
  <si>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</si>
  <si>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</si>
  <si>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</si>
  <si>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</si>
  <si>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</si>
  <si>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</si>
  <si>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</si>
  <si>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</si>
  <si>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</si>
  <si>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</si>
  <si>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</si>
  <si>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</si>
  <si>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</si>
  <si>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</si>
  <si>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</si>
  <si>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</si>
  <si>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</si>
  <si>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</si>
  <si>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</si>
  <si>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</si>
  <si>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</si>
  <si>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</si>
  <si>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</si>
  <si>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</si>
  <si>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</si>
  <si>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</si>
  <si>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</si>
  <si>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</si>
  <si>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</si>
  <si>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</si>
  <si>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</si>
  <si>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</si>
  <si>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</si>
  <si>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</si>
  <si>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</si>
  <si>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</si>
  <si>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</si>
  <si>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</si>
  <si>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</si>
  <si>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</si>
  <si>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</si>
  <si>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</si>
  <si>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</si>
  <si>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</si>
  <si>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</si>
  <si>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</si>
  <si>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</si>
  <si>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</si>
  <si>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</si>
  <si>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</si>
  <si>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</si>
  <si>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</si>
  <si>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</si>
  <si>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</si>
  <si>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</si>
  <si>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</si>
  <si>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</si>
  <si>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</si>
  <si>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</si>
  <si>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</si>
  <si>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</si>
  <si>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</si>
  <si>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</si>
  <si>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</si>
  <si>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</si>
  <si>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</si>
  <si>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</si>
  <si>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</si>
  <si>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</si>
  <si>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</si>
  <si>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</si>
  <si>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</si>
  <si>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</si>
  <si>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</si>
  <si>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</si>
  <si>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</si>
  <si>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</si>
  <si>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</si>
  <si>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</si>
  <si>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</si>
  <si>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</si>
  <si>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</si>
  <si>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</si>
  <si>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</si>
  <si>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</si>
  <si>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</si>
  <si>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</si>
  <si>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</si>
  <si>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</si>
  <si>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</si>
  <si>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</si>
  <si>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</si>
  <si>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</si>
  <si>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</si>
  <si>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</si>
  <si>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</si>
  <si>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</si>
  <si>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</si>
  <si>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</si>
  <si>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</si>
  <si>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</si>
  <si>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</si>
  <si>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</si>
  <si>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</si>
  <si>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</si>
  <si>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</si>
  <si>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</si>
  <si>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</si>
  <si>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</si>
  <si>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</si>
  <si>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</si>
  <si>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</si>
  <si>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</si>
  <si>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</si>
  <si>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</si>
  <si>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</si>
  <si>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</si>
  <si>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</si>
  <si>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</si>
  <si>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</si>
  <si>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</si>
  <si>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</si>
  <si>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</si>
  <si>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</si>
  <si>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</si>
  <si>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</si>
  <si>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</si>
  <si>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</si>
  <si>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</si>
  <si>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</si>
  <si>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</si>
  <si>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</si>
  <si>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</si>
  <si>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</si>
  <si>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</si>
  <si>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</si>
  <si>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</si>
  <si>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</si>
  <si>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</si>
  <si>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</si>
  <si>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</si>
  <si>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</si>
  <si>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</si>
  <si>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</si>
  <si>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</si>
  <si>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</si>
  <si>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</si>
  <si>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</si>
  <si>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</si>
  <si>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</si>
  <si>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</si>
  <si>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</si>
  <si>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</si>
  <si>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</si>
  <si>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</si>
  <si>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</si>
  <si>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</si>
  <si>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</si>
  <si>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</si>
  <si>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</si>
  <si>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</si>
  <si>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</si>
  <si>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</si>
  <si>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</si>
  <si>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</si>
  <si>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</si>
  <si>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</si>
  <si>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</si>
  <si>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</si>
  <si>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</si>
  <si>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</si>
  <si>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</si>
  <si>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</si>
  <si>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</si>
  <si>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</si>
  <si>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</si>
  <si>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</si>
  <si>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</si>
  <si>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</si>
  <si>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</si>
  <si>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</si>
  <si>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</si>
  <si>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</si>
  <si>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</si>
  <si>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</si>
  <si>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</si>
  <si>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</si>
  <si>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</si>
  <si>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</si>
  <si>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</si>
  <si>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</si>
  <si>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</si>
  <si>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</si>
  <si>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</si>
  <si>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</si>
  <si>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</si>
  <si>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</si>
  <si>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</si>
  <si>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</si>
  <si>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</si>
  <si>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</si>
  <si>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</si>
  <si>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</si>
  <si>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</si>
  <si>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</si>
  <si>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</si>
  <si>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</si>
  <si>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</si>
  <si>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</si>
  <si>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</si>
  <si>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</si>
  <si>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</si>
  <si>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</si>
  <si>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</si>
  <si>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</si>
  <si>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</si>
  <si>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</si>
  <si>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</si>
  <si>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</si>
  <si>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</si>
  <si>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</si>
  <si>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</si>
  <si>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</si>
  <si>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</si>
  <si>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</si>
  <si>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</si>
  <si>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</si>
  <si>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</si>
  <si>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</si>
  <si>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</si>
  <si>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</si>
  <si>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</si>
  <si>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</si>
  <si>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</si>
  <si>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</si>
  <si>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</si>
  <si>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</si>
  <si>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</si>
  <si>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</si>
  <si>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</si>
  <si>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</si>
  <si>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</si>
  <si>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</si>
  <si>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</si>
  <si>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</si>
  <si>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</si>
  <si>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</si>
  <si>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</si>
  <si>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</si>
  <si>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</si>
  <si>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</si>
  <si>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</si>
  <si>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</si>
  <si>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</si>
  <si>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</si>
  <si>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</si>
  <si>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</si>
  <si>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</si>
  <si>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</si>
  <si>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</si>
  <si>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</si>
  <si>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</si>
  <si>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</si>
  <si>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</si>
  <si>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</si>
  <si>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</si>
  <si>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</si>
  <si>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</si>
  <si>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</si>
  <si>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</si>
  <si>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</si>
  <si>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</si>
  <si>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</si>
  <si>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</si>
  <si>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</si>
  <si>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</si>
  <si>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</si>
  <si>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</si>
  <si>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</si>
  <si>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</si>
  <si>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</si>
  <si>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</si>
  <si>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</si>
  <si>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</si>
  <si>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</si>
  <si>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</si>
  <si>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</si>
  <si>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</si>
  <si>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</si>
  <si>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</si>
  <si>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</si>
  <si>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</si>
  <si>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</si>
  <si>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</si>
  <si>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</si>
  <si>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</si>
  <si>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</si>
  <si>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</si>
  <si>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</si>
  <si>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</si>
  <si>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</si>
  <si>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</si>
  <si>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</si>
  <si>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</si>
  <si>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</si>
  <si>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</si>
  <si>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</si>
  <si>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</si>
  <si>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</si>
  <si>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</si>
  <si>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</si>
  <si>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</si>
  <si>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</si>
  <si>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</si>
  <si>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</si>
  <si>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</si>
  <si>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</si>
  <si>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</si>
  <si>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</si>
  <si>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</si>
  <si>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</si>
  <si>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</si>
  <si>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</si>
  <si>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</si>
  <si>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</si>
  <si>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</si>
  <si>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</si>
  <si>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</si>
  <si>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</si>
  <si>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</si>
  <si>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</si>
  <si>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</si>
  <si>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</si>
  <si>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</si>
  <si>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</si>
  <si>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</si>
  <si>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</si>
  <si>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</si>
  <si>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</si>
  <si>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</si>
  <si>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</si>
  <si>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</si>
  <si>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</si>
  <si>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</si>
  <si>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</si>
  <si>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</si>
  <si>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</si>
  <si>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</si>
  <si>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</si>
  <si>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</si>
  <si>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</si>
  <si>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</si>
  <si>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</si>
  <si>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</si>
  <si>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</si>
  <si>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</si>
  <si>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</si>
  <si>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</si>
  <si>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</si>
  <si>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</si>
  <si>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</si>
  <si>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</si>
  <si>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</si>
  <si>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</si>
  <si>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</si>
  <si>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</si>
  <si>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</si>
  <si>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</si>
  <si>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</si>
  <si>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</si>
  <si>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</si>
  <si>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</si>
  <si>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</si>
  <si>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</si>
  <si>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</si>
  <si>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</si>
  <si>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</si>
  <si>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</si>
  <si>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</si>
  <si>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</si>
  <si>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</si>
  <si>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</si>
  <si>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</si>
  <si>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</si>
  <si>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</si>
  <si>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</si>
  <si>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</si>
  <si>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</si>
  <si>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</si>
  <si>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</si>
  <si>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</si>
  <si>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</si>
  <si>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</si>
  <si>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</si>
  <si>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</si>
  <si>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</si>
  <si>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</si>
  <si>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</si>
  <si>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</si>
  <si>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</si>
  <si>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</si>
  <si>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</si>
  <si>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</si>
  <si>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</si>
  <si>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</si>
  <si>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</si>
  <si>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</si>
  <si>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</si>
  <si>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</si>
  <si>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</si>
  <si>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</si>
  <si>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</si>
  <si>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</si>
  <si>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</si>
  <si>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</si>
  <si>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</si>
  <si>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</si>
  <si>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</si>
  <si>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</si>
  <si>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</si>
  <si>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</si>
  <si>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</si>
  <si>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</si>
  <si>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</si>
  <si>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</si>
  <si>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</si>
  <si>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</si>
  <si>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</si>
  <si>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</si>
  <si>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</si>
  <si>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</si>
  <si>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</si>
  <si>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</si>
  <si>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</si>
  <si>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</si>
  <si>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</si>
  <si>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</si>
  <si>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</si>
  <si>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</si>
  <si>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</si>
  <si>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</si>
  <si>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</si>
  <si>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</si>
  <si>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</si>
  <si>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</si>
  <si>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</si>
  <si>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</si>
  <si>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</si>
  <si>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</si>
  <si>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</si>
  <si>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</si>
  <si>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</si>
  <si>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</si>
  <si>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</si>
  <si>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</si>
  <si>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</si>
  <si>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</si>
  <si>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</si>
  <si>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</si>
  <si>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</si>
  <si>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</si>
  <si>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</si>
  <si>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</si>
  <si>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</si>
  <si>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</si>
  <si>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</si>
  <si>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</si>
  <si>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</si>
  <si>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</si>
  <si>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</si>
  <si>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</si>
  <si>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</si>
  <si>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</si>
  <si>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</si>
  <si>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</si>
  <si>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</si>
  <si>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</si>
  <si>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</si>
  <si>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</si>
  <si>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</si>
  <si>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</si>
  <si>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</si>
  <si>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</si>
  <si>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</si>
  <si>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</si>
  <si>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</si>
  <si>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</si>
  <si>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</si>
  <si>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</si>
  <si>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</si>
  <si>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</si>
  <si>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</si>
  <si>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</si>
  <si>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</si>
  <si>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</si>
  <si>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</si>
  <si>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</si>
  <si>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</si>
  <si>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</si>
  <si>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</si>
  <si>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</si>
  <si>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</si>
  <si>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</si>
  <si>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</si>
  <si>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</si>
  <si>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</si>
  <si>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</si>
  <si>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</si>
  <si>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</si>
  <si>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</si>
  <si>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</si>
  <si>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</si>
  <si>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</si>
  <si>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</si>
  <si>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</si>
  <si>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</si>
  <si>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</si>
  <si>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</si>
  <si>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</si>
  <si>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</si>
  <si>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</si>
  <si>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</si>
  <si>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</si>
  <si>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</si>
  <si>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</si>
  <si>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</si>
  <si>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</si>
  <si>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</si>
  <si>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</si>
  <si>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</si>
  <si>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</si>
  <si>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</si>
  <si>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</si>
  <si>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</si>
  <si>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</si>
  <si>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</si>
  <si>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</si>
  <si>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</si>
  <si>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</si>
  <si>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</si>
  <si>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</si>
  <si>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</si>
  <si>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</si>
  <si>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</si>
  <si>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</si>
  <si>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</si>
  <si>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</si>
  <si>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</si>
  <si>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</si>
  <si>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</si>
  <si>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</si>
  <si>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</si>
  <si>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</si>
  <si>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</si>
  <si>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</si>
  <si>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</si>
  <si>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</si>
  <si>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</si>
  <si>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</si>
  <si>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</si>
  <si>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</si>
  <si>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</si>
  <si>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</si>
  <si>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</si>
  <si>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</si>
  <si>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</si>
  <si>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</si>
  <si>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</si>
  <si>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</si>
  <si>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</si>
  <si>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</si>
  <si>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</si>
  <si>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</si>
  <si>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</si>
  <si>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</si>
  <si>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</si>
  <si>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</si>
  <si>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</si>
  <si>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</si>
  <si>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</si>
  <si>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</si>
  <si>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</si>
  <si>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</si>
  <si>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</si>
  <si>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</si>
  <si>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</si>
  <si>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</si>
  <si>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</si>
  <si>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</si>
  <si>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</si>
  <si>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</si>
  <si>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</si>
  <si>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</si>
  <si>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</si>
  <si>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</si>
  <si>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</si>
  <si>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</si>
  <si>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</si>
  <si>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</si>
  <si>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</si>
  <si>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</si>
  <si>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</si>
  <si>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</si>
  <si>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</si>
  <si>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</si>
  <si>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</si>
  <si>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</si>
  <si>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</si>
  <si>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</si>
  <si>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</si>
  <si>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</si>
  <si>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</si>
  <si>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</si>
  <si>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</si>
  <si>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</si>
  <si>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</si>
  <si>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</si>
  <si>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</si>
  <si>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</si>
  <si>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</si>
  <si>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</si>
  <si>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</si>
  <si>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</si>
  <si>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</si>
  <si>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</si>
  <si>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</si>
  <si>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</si>
  <si>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</si>
  <si>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</si>
  <si>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</si>
  <si>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</si>
  <si>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</si>
  <si>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</si>
  <si>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</si>
  <si>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</si>
  <si>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</si>
  <si>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</si>
  <si>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</si>
  <si>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</si>
  <si>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</si>
  <si>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</si>
  <si>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</si>
  <si>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</si>
  <si>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</si>
  <si>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</si>
  <si>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</si>
  <si>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</si>
  <si>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</si>
  <si>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</si>
  <si>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</si>
  <si>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</si>
  <si>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</si>
  <si>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</si>
  <si>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</si>
  <si>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</si>
  <si>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</si>
  <si>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</si>
  <si>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</si>
  <si>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</si>
  <si>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</si>
  <si>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</si>
  <si>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</si>
  <si>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</si>
  <si>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</si>
  <si>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</si>
  <si>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</si>
  <si>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</si>
  <si>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</si>
  <si>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</si>
  <si>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</si>
  <si>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</si>
  <si>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</si>
  <si>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</si>
  <si>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</si>
  <si>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</si>
  <si>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</si>
  <si>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</si>
  <si>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</si>
  <si>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</si>
  <si>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</si>
  <si>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</si>
  <si>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</si>
  <si>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</si>
  <si>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</si>
  <si>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</si>
  <si>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</si>
  <si>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</si>
  <si>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</si>
  <si>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</si>
  <si>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</si>
  <si>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</si>
  <si>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</si>
  <si>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</si>
  <si>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</si>
  <si>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</si>
  <si>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</si>
  <si>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</si>
  <si>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</si>
  <si>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</si>
  <si>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</si>
  <si>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</si>
  <si>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</si>
  <si>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</si>
  <si>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</si>
  <si>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</si>
  <si>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</si>
  <si>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</si>
  <si>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</si>
  <si>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</si>
  <si>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</si>
  <si>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</si>
  <si>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</si>
  <si>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</si>
  <si>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</si>
  <si>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</si>
  <si>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</si>
  <si>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</si>
  <si>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</si>
  <si>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</si>
  <si>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</si>
  <si>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</si>
  <si>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</si>
  <si>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</si>
  <si>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</si>
  <si>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</si>
  <si>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</si>
  <si>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</si>
  <si>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</si>
  <si>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</si>
  <si>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</si>
  <si>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</si>
  <si>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</si>
  <si>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</si>
  <si>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</si>
  <si>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</si>
  <si>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</si>
  <si>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</si>
  <si>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</si>
  <si>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</si>
  <si>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</si>
  <si>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</si>
  <si>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</si>
  <si>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</si>
  <si>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</si>
  <si>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</si>
  <si>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</si>
  <si>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</si>
  <si>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</si>
  <si>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</si>
  <si>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</si>
  <si>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</si>
  <si>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</si>
  <si>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</si>
  <si>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</si>
  <si>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</si>
  <si>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</si>
  <si>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</si>
  <si>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</si>
  <si>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</si>
  <si>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</si>
  <si>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</si>
  <si>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</si>
  <si>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</si>
  <si>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</si>
  <si>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</si>
  <si>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</si>
  <si>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</si>
  <si>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</si>
  <si>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</si>
  <si>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</si>
  <si>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</si>
  <si>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</si>
  <si>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</si>
  <si>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</si>
  <si>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</si>
  <si>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</si>
  <si>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</si>
  <si>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</si>
  <si>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</si>
  <si>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</si>
  <si>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</si>
  <si>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</si>
  <si>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</si>
  <si>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</si>
  <si>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</si>
  <si>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</si>
  <si>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</si>
  <si>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</si>
  <si>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</si>
  <si>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</si>
  <si>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</si>
  <si>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</si>
  <si>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</si>
  <si>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</si>
  <si>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</si>
  <si>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</si>
  <si>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</si>
  <si>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</si>
  <si>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</si>
  <si>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</si>
  <si>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</si>
  <si>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</si>
  <si>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</si>
  <si>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</si>
  <si>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</si>
  <si>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</si>
  <si>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</si>
  <si>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</si>
  <si>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</si>
  <si>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</si>
  <si>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</si>
  <si>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</si>
  <si>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</si>
  <si>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</si>
  <si>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</si>
  <si>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</si>
  <si>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</si>
  <si>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</si>
  <si>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</si>
  <si>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</si>
  <si>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</si>
  <si>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</si>
  <si>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</si>
  <si>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</si>
  <si>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</si>
  <si>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</si>
  <si>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</si>
  <si>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</si>
  <si>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</si>
  <si>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</si>
  <si>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</si>
  <si>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</si>
  <si>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</si>
  <si>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</si>
  <si>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</si>
  <si>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</si>
  <si>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</si>
  <si>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</si>
  <si>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</si>
  <si>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</si>
  <si>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</si>
  <si>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</si>
  <si>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</si>
  <si>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</si>
  <si>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</si>
  <si>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</si>
  <si>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</si>
  <si>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</si>
  <si>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</si>
  <si>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</si>
  <si>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</si>
  <si>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</si>
  <si>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</si>
  <si>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</si>
  <si>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</si>
  <si>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</si>
  <si>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</si>
  <si>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</si>
  <si>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</si>
  <si>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</si>
  <si>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</si>
  <si>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</si>
  <si>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</si>
  <si>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</si>
  <si>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</si>
  <si>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</si>
  <si>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</si>
  <si>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</si>
  <si>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</si>
  <si>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</si>
  <si>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</si>
  <si>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</si>
  <si>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</si>
  <si>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</si>
  <si>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</si>
  <si>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</si>
  <si>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</si>
  <si>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</si>
  <si>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</si>
  <si>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</si>
  <si>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</si>
  <si>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</si>
  <si>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</si>
  <si>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</si>
  <si>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</si>
  <si>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</si>
  <si>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</si>
  <si>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</si>
  <si>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</si>
  <si>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</si>
  <si>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</si>
  <si>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</si>
  <si>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</si>
  <si>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</si>
  <si>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</si>
  <si>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</si>
  <si>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</si>
  <si>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</si>
  <si>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</si>
  <si>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</si>
  <si>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</si>
  <si>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</si>
  <si>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</si>
  <si>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</si>
  <si>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</si>
  <si>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</si>
  <si>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</si>
  <si>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</si>
  <si>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</si>
  <si>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</si>
  <si>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</si>
  <si>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</si>
  <si>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</si>
  <si>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</si>
  <si>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</si>
  <si>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</si>
  <si>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</si>
  <si>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</si>
  <si>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</si>
  <si>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</si>
  <si>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</si>
  <si>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</si>
  <si>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</si>
  <si>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</si>
  <si>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</si>
  <si>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</si>
  <si>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</si>
  <si>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</si>
  <si>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</si>
  <si>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</si>
  <si>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</si>
  <si>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</si>
  <si>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</si>
  <si>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</si>
  <si>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</si>
  <si>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</si>
  <si>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</si>
  <si>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</si>
  <si>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</si>
  <si>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</si>
  <si>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</si>
  <si>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</si>
  <si>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</si>
  <si>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</si>
  <si>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</si>
  <si>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</si>
  <si>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</si>
  <si>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</si>
  <si>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</si>
  <si>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</si>
  <si>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</si>
  <si>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</si>
  <si>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</si>
  <si>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</si>
  <si>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</si>
  <si>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</si>
  <si>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</si>
  <si>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</si>
  <si>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</si>
  <si>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</si>
  <si>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</si>
  <si>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</si>
  <si>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</si>
  <si>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</si>
  <si>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</si>
  <si>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</si>
  <si>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</si>
  <si>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</si>
  <si>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</si>
  <si>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</si>
  <si>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</si>
  <si>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</si>
  <si>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</si>
  <si>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</si>
  <si>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</si>
  <si>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</si>
  <si>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</si>
  <si>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</si>
  <si>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</si>
  <si>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</si>
  <si>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</si>
  <si>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</si>
  <si>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</si>
  <si>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</si>
  <si>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</si>
  <si>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</si>
  <si>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</si>
  <si>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</si>
  <si>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</si>
  <si>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</si>
  <si>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</si>
  <si>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</si>
  <si>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</si>
  <si>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</si>
  <si>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</si>
  <si>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</si>
  <si>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</si>
  <si>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</si>
  <si>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</si>
  <si>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</si>
  <si>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</si>
  <si>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</si>
  <si>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</si>
  <si>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</si>
  <si>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</si>
  <si>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</si>
  <si>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</si>
  <si>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</si>
  <si>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</si>
  <si>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</si>
  <si>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</si>
  <si>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</si>
  <si>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</si>
  <si>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</si>
  <si>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</si>
  <si>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</si>
  <si>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</si>
  <si>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</si>
  <si>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</si>
  <si>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</si>
  <si>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</si>
  <si>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</si>
  <si>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</si>
  <si>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</si>
  <si>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</si>
  <si>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</si>
  <si>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</si>
  <si>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</si>
  <si>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</si>
  <si>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</si>
  <si>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</si>
  <si>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</si>
  <si>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</si>
  <si>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</si>
  <si>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</si>
  <si>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</si>
  <si>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</si>
  <si>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</si>
  <si>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</si>
  <si>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</si>
  <si>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</si>
  <si>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</si>
  <si>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</si>
  <si>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</si>
  <si>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</si>
  <si>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</si>
  <si>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</si>
  <si>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</si>
  <si>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</si>
  <si>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</si>
  <si>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</si>
  <si>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</si>
  <si>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</si>
  <si>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</si>
  <si>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</si>
  <si>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</si>
  <si>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</si>
  <si>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</si>
  <si>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</si>
  <si>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</si>
  <si>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</si>
  <si>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</si>
  <si>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</si>
  <si>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</si>
  <si>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</si>
  <si>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</si>
  <si>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</si>
  <si>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</si>
  <si>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</si>
  <si>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</si>
  <si>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</si>
  <si>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</si>
  <si>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</si>
  <si>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</si>
  <si>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</si>
  <si>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</si>
  <si>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</si>
  <si>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</si>
  <si>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</si>
  <si>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</si>
  <si>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</si>
  <si>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</si>
  <si>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</si>
  <si>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</si>
  <si>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</si>
  <si>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</si>
  <si>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</si>
  <si>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</si>
  <si>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</si>
  <si>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</si>
  <si>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</si>
  <si>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</si>
  <si>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</si>
  <si>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</si>
  <si>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</si>
  <si>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</si>
  <si>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</si>
  <si>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</si>
  <si>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</si>
  <si>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</si>
  <si>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</si>
  <si>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</si>
  <si>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</si>
  <si>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</si>
  <si>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</si>
  <si>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</si>
  <si>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</si>
  <si>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</si>
  <si>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</si>
  <si>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</si>
  <si>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</si>
  <si>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</si>
  <si>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</si>
  <si>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</si>
  <si>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</si>
  <si>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</si>
  <si>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</si>
  <si>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</si>
  <si>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</si>
  <si>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</si>
  <si>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</si>
  <si>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</si>
  <si>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</si>
  <si>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</si>
  <si>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</si>
  <si>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</si>
  <si>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</si>
  <si>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</si>
  <si>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</si>
  <si>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</si>
  <si>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</si>
  <si>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</si>
  <si>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</si>
  <si>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</si>
  <si>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</si>
  <si>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</si>
  <si>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</si>
  <si>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</si>
  <si>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</si>
  <si>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</si>
  <si>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</si>
  <si>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</si>
  <si>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</si>
  <si>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</si>
  <si>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</si>
  <si>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</si>
  <si>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</si>
  <si>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</si>
  <si>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</si>
  <si>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</si>
  <si>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</si>
  <si>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</si>
  <si>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</si>
  <si>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</si>
  <si>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</si>
  <si>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</si>
  <si>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</si>
  <si>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</si>
  <si>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</si>
  <si>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</si>
  <si>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</si>
  <si>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</si>
  <si>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</si>
  <si>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</si>
  <si>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</si>
  <si>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</si>
  <si>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</si>
  <si>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</si>
  <si>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</si>
  <si>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</si>
  <si>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</si>
  <si>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</si>
  <si>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</si>
  <si>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</si>
  <si>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</si>
  <si>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</si>
  <si>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</si>
  <si>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</si>
  <si>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</si>
  <si>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</si>
  <si>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</si>
  <si>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</si>
  <si>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</si>
  <si>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</si>
  <si>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</si>
  <si>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</si>
  <si>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</si>
  <si>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</si>
  <si>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</si>
  <si>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</si>
  <si>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</si>
  <si>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</si>
  <si>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</si>
  <si>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</si>
  <si>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</si>
  <si>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</si>
  <si>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</si>
  <si>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</si>
  <si>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</si>
  <si>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</si>
  <si>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</si>
  <si>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</si>
  <si>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</si>
  <si>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</si>
  <si>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</si>
  <si>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</si>
  <si>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</si>
  <si>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</si>
  <si>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</si>
  <si>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</si>
  <si>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</si>
  <si>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</si>
  <si>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</si>
  <si>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</si>
  <si>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</si>
  <si>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</si>
  <si>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</si>
  <si>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</si>
  <si>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</si>
  <si>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</si>
  <si>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</si>
  <si>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</si>
  <si>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</si>
  <si>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</si>
  <si>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</si>
  <si>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</si>
  <si>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</si>
  <si>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</si>
  <si>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</si>
  <si>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</si>
  <si>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</si>
  <si>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</si>
  <si>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</si>
  <si>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</si>
  <si>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</si>
  <si>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</si>
  <si>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</si>
  <si>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</si>
  <si>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</si>
  <si>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</si>
  <si>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</si>
  <si>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</si>
  <si>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</si>
  <si>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</si>
  <si>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</si>
  <si>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</si>
  <si>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</si>
  <si>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</si>
  <si>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</si>
  <si>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</si>
  <si>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</si>
  <si>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</si>
  <si>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</si>
  <si>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</si>
  <si>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</si>
  <si>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</si>
  <si>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</si>
  <si>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</si>
  <si>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</si>
  <si>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</si>
  <si>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</si>
  <si>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</si>
  <si>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</si>
  <si>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</si>
  <si>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</si>
  <si>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</si>
  <si>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</si>
  <si>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</si>
  <si>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</si>
  <si>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</si>
  <si>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</si>
  <si>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</si>
  <si>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</si>
  <si>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</si>
  <si>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</si>
  <si>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</si>
  <si>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</si>
  <si>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</si>
  <si>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</si>
  <si>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</si>
  <si>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</si>
  <si>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</si>
  <si>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</si>
  <si>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</si>
  <si>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</si>
  <si>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</si>
  <si>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</si>
  <si>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</si>
  <si>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</si>
  <si>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</si>
  <si>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</si>
  <si>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</si>
  <si>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</si>
  <si>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</si>
  <si>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</si>
  <si>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</si>
  <si>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</si>
  <si>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</si>
  <si>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</si>
  <si>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</si>
  <si>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</si>
  <si>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</si>
  <si>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</si>
  <si>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</si>
  <si>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</si>
  <si>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</si>
  <si>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</si>
  <si>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</si>
  <si>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</si>
  <si>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</si>
  <si>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</si>
  <si>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</si>
  <si>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</si>
  <si>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</si>
  <si>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</si>
  <si>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</si>
  <si>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</si>
  <si>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</si>
  <si>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</si>
  <si>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</si>
  <si>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</si>
  <si>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</si>
  <si>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</si>
  <si>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</si>
  <si>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</si>
  <si>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</si>
  <si>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</si>
  <si>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</si>
  <si>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</si>
  <si>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</si>
  <si>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</si>
  <si>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</si>
  <si>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</si>
  <si>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</si>
  <si>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</si>
  <si>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</si>
  <si>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</si>
  <si>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</si>
  <si>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</si>
  <si>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</si>
  <si>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</si>
  <si>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</si>
  <si>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</si>
  <si>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</si>
  <si>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</si>
  <si>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</si>
  <si>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</si>
  <si>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</si>
  <si>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</si>
  <si>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</si>
  <si>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</si>
  <si>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</si>
  <si>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</si>
  <si>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</si>
  <si>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</si>
  <si>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</si>
  <si>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</si>
  <si>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</si>
  <si>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</si>
  <si>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</si>
  <si>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</si>
  <si>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</si>
  <si>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</si>
  <si>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</si>
  <si>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</si>
  <si>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</si>
  <si>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</si>
  <si>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</si>
  <si>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</si>
  <si>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</si>
  <si>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</si>
  <si>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</si>
  <si>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</si>
  <si>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</si>
  <si>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</si>
  <si>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</si>
  <si>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</si>
  <si>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</si>
  <si>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</si>
  <si>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</si>
  <si>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</si>
  <si>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</si>
  <si>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</si>
  <si>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</si>
  <si>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</si>
  <si>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</si>
  <si>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</si>
  <si>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</si>
  <si>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</si>
  <si>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</si>
  <si>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</si>
  <si>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</si>
  <si>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</si>
  <si>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</si>
  <si>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</si>
  <si>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</si>
  <si>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</si>
  <si>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</si>
  <si>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</si>
  <si>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</si>
  <si>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</si>
  <si>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</si>
  <si>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</si>
  <si>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</si>
  <si>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</si>
  <si>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</si>
  <si>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</si>
  <si>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</si>
  <si>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</si>
  <si>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</si>
  <si>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</si>
  <si>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</si>
  <si>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</si>
  <si>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</si>
  <si>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</si>
  <si>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</si>
  <si>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</si>
  <si>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</si>
  <si>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</si>
  <si>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</si>
  <si>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</si>
  <si>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</si>
  <si>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</si>
  <si>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</si>
  <si>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</si>
  <si>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</si>
  <si>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</si>
  <si>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</si>
  <si>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</si>
  <si>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</si>
  <si>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</si>
  <si>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</si>
  <si>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</si>
  <si>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</si>
  <si>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</si>
  <si>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</si>
  <si>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</si>
  <si>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</si>
  <si>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</si>
  <si>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</si>
  <si>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</si>
  <si>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</si>
  <si>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</si>
  <si>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</si>
  <si>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</si>
  <si>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</si>
  <si>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</si>
  <si>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</si>
  <si>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</si>
  <si>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</si>
  <si>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</si>
  <si>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</si>
  <si>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</si>
  <si>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</si>
  <si>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</si>
  <si>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</si>
  <si>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</si>
  <si>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</si>
  <si>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</si>
  <si>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</si>
  <si>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</si>
  <si>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</si>
  <si>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</si>
  <si>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</si>
  <si>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</si>
  <si>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</si>
  <si>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</si>
  <si>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</si>
  <si>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</si>
  <si>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</si>
  <si>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</si>
  <si>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</si>
  <si>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</si>
  <si>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</si>
  <si>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</si>
  <si>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</si>
  <si>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</si>
  <si>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</si>
  <si>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</si>
  <si>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</si>
  <si>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</si>
  <si>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</si>
  <si>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</si>
  <si>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</si>
  <si>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</si>
  <si>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</si>
  <si>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</si>
  <si>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</si>
  <si>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</si>
  <si>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</si>
  <si>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</si>
  <si>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</si>
  <si>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</si>
  <si>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</si>
  <si>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</si>
  <si>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</si>
  <si>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</si>
  <si>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</si>
  <si>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</si>
  <si>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</si>
  <si>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</si>
  <si>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</si>
  <si>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</si>
  <si>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</si>
  <si>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</si>
  <si>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</si>
  <si>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</si>
  <si>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</si>
  <si>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</si>
  <si>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</si>
  <si>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</si>
  <si>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</si>
  <si>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</si>
  <si>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</si>
  <si>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</si>
  <si>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</si>
  <si>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</si>
  <si>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</si>
  <si>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</si>
  <si>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</si>
  <si>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</si>
  <si>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</si>
  <si>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</si>
  <si>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</si>
  <si>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</si>
  <si>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</si>
  <si>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</si>
  <si>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</si>
  <si>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</si>
  <si>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</si>
  <si>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</si>
  <si>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</si>
  <si>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</si>
  <si>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</si>
  <si>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</si>
  <si>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</si>
  <si>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</si>
  <si>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</si>
  <si>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</si>
  <si>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</si>
  <si>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</si>
  <si>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</si>
  <si>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</si>
  <si>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</si>
  <si>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</si>
  <si>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</si>
  <si>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</si>
  <si>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</si>
  <si>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</si>
  <si>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</si>
  <si>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</si>
  <si>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</si>
  <si>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</si>
  <si>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</si>
  <si>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</si>
  <si>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</si>
  <si>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</si>
  <si>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</si>
  <si>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</si>
  <si>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</si>
  <si>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</si>
  <si>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</si>
  <si>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</si>
  <si>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</si>
  <si>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</si>
  <si>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</si>
  <si>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</si>
  <si>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</si>
  <si>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</si>
  <si>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</si>
  <si>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</si>
  <si>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</si>
  <si>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</si>
  <si>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</si>
  <si>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</si>
  <si>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</si>
  <si>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</si>
  <si>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</si>
  <si>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</si>
  <si>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</si>
  <si>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</si>
  <si>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</si>
  <si>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</si>
  <si>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</si>
  <si>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</si>
  <si>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</si>
  <si>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</si>
  <si>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</si>
  <si>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</si>
  <si>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</si>
  <si>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</si>
  <si>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</si>
  <si>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</si>
  <si>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</si>
  <si>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</si>
  <si>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</si>
  <si>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</si>
  <si>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</si>
  <si>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</si>
  <si>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</si>
  <si>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</si>
  <si>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</si>
  <si>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</si>
  <si>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</si>
  <si>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</si>
  <si>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</si>
  <si>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</si>
  <si>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</si>
  <si>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</si>
  <si>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</si>
  <si>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</si>
  <si>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</si>
  <si>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</si>
  <si>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</si>
  <si>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</si>
  <si>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</si>
  <si>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</si>
  <si>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</si>
  <si>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</si>
  <si>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</si>
  <si>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</si>
  <si>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</si>
  <si>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</si>
  <si>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</si>
  <si>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</si>
  <si>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</si>
  <si>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</si>
  <si>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</si>
  <si>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</si>
  <si>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</si>
  <si>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</si>
  <si>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</si>
  <si>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</si>
  <si>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</si>
  <si>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</si>
  <si>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</si>
  <si>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</si>
  <si>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</si>
  <si>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</si>
  <si>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</si>
  <si>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</si>
  <si>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</si>
  <si>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</si>
  <si>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</si>
  <si>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</si>
  <si>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</si>
  <si>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</si>
  <si>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</si>
  <si>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</si>
  <si>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</si>
  <si>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</si>
  <si>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</si>
  <si>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</si>
  <si>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</si>
  <si>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</si>
  <si>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</si>
  <si>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</si>
  <si>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</si>
  <si>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</si>
  <si>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</si>
  <si>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</si>
  <si>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</si>
  <si>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</si>
  <si>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</si>
  <si>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</si>
  <si>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</si>
  <si>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</si>
  <si>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</si>
  <si>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</si>
  <si>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</si>
  <si>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</si>
  <si>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</si>
  <si>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</si>
  <si>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</si>
  <si>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</si>
  <si>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</si>
  <si>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</si>
  <si>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</si>
  <si>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</si>
  <si>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</si>
  <si>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</si>
  <si>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</si>
  <si>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</si>
  <si>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</si>
  <si>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</si>
  <si>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</si>
  <si>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</si>
  <si>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</si>
  <si>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</si>
  <si>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</si>
  <si>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</si>
  <si>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</si>
  <si>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</si>
  <si>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</si>
  <si>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</si>
  <si>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</si>
  <si>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</si>
  <si>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</si>
  <si>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</si>
  <si>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</si>
  <si>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</si>
  <si>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</si>
  <si>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</si>
  <si>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</si>
  <si>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</si>
  <si>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</si>
  <si>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</si>
  <si>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</si>
  <si>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</si>
  <si>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</si>
  <si>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</si>
  <si>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</si>
  <si>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</si>
  <si>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</si>
  <si>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</si>
  <si>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</si>
  <si>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</si>
  <si>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</si>
  <si>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</si>
  <si>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</si>
  <si>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</si>
  <si>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</si>
  <si>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</si>
  <si>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</si>
  <si>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</si>
  <si>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</si>
  <si>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</si>
  <si>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</si>
  <si>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</si>
  <si>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</si>
  <si>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</si>
  <si>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</si>
  <si>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</si>
  <si>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</si>
  <si>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</si>
  <si>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</si>
  <si>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</si>
  <si>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</si>
  <si>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</si>
  <si>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</si>
  <si>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</si>
  <si>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</si>
  <si>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</si>
  <si>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</si>
  <si>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</si>
  <si>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</si>
  <si>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</si>
  <si>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</si>
  <si>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</si>
  <si>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</si>
  <si>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</si>
  <si>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</si>
  <si>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</si>
  <si>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</si>
  <si>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</si>
  <si>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</si>
  <si>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</si>
  <si>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</si>
  <si>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</si>
  <si>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</si>
  <si>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</si>
  <si>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</si>
  <si>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</si>
  <si>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</si>
  <si>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</si>
  <si>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</si>
  <si>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</si>
  <si>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</si>
  <si>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</si>
  <si>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</si>
  <si>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</si>
  <si>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</si>
  <si>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</si>
  <si>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</si>
  <si>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</si>
  <si>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</si>
  <si>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</si>
  <si>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</si>
  <si>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</si>
  <si>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</si>
  <si>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</si>
  <si>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</si>
  <si>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</si>
  <si>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</si>
  <si>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</si>
  <si>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</si>
  <si>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</si>
  <si>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</si>
  <si>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</si>
  <si>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</si>
  <si>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</si>
  <si>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</si>
  <si>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</si>
  <si>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</si>
  <si>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</si>
  <si>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</si>
  <si>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</si>
  <si>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</si>
  <si>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</si>
  <si>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</si>
  <si>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</si>
  <si>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</si>
  <si>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</si>
  <si>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</si>
  <si>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</si>
  <si>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</si>
  <si>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</si>
  <si>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</si>
  <si>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</si>
  <si>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</si>
  <si>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</si>
  <si>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</si>
  <si>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</si>
  <si>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</si>
  <si>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</si>
  <si>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</si>
  <si>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</si>
  <si>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</si>
  <si>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</si>
  <si>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</si>
  <si>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</si>
  <si>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</si>
  <si>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</si>
  <si>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</si>
  <si>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</si>
  <si>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</si>
  <si>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</si>
  <si>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</si>
  <si>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</si>
  <si>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</si>
  <si>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</si>
  <si>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</si>
  <si>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</si>
  <si>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</si>
  <si>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</si>
  <si>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</si>
  <si>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</si>
  <si>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</si>
  <si>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</si>
  <si>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</si>
  <si>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</si>
  <si>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</si>
  <si>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</si>
  <si>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</si>
  <si>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</si>
  <si>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</si>
  <si>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</si>
  <si>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</si>
  <si>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</si>
  <si>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</si>
  <si>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</si>
  <si>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</si>
  <si>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</si>
  <si>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</si>
  <si>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</si>
  <si>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</si>
  <si>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</si>
  <si>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</si>
  <si>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</si>
  <si>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</si>
  <si>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</si>
  <si>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</si>
  <si>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</si>
  <si>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</si>
  <si>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</si>
  <si>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</si>
  <si>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</si>
  <si>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</si>
  <si>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</si>
  <si>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</si>
  <si>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</si>
  <si>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</si>
  <si>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</si>
  <si>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</si>
  <si>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</si>
  <si>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</si>
  <si>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</si>
  <si>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</si>
  <si>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</si>
  <si>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</si>
  <si>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</si>
  <si>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</si>
  <si>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</si>
  <si>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</si>
  <si>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</si>
  <si>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</si>
  <si>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</si>
  <si>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</si>
  <si>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</si>
  <si>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</si>
  <si>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</si>
  <si>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</si>
  <si>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</si>
  <si>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</si>
  <si>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</si>
  <si>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</si>
  <si>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</si>
  <si>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</si>
  <si>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</si>
  <si>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</si>
  <si>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</si>
  <si>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</si>
  <si>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</si>
  <si>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</si>
  <si>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</si>
  <si>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</si>
  <si>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</si>
  <si>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</si>
  <si>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</si>
  <si>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</si>
  <si>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</si>
  <si>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</si>
  <si>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</si>
  <si>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</si>
  <si>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</si>
  <si>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</si>
  <si>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</si>
  <si>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</si>
  <si>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</si>
  <si>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</si>
  <si>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</si>
  <si>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</si>
  <si>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</si>
  <si>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</si>
  <si>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</si>
  <si>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</si>
  <si>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</si>
  <si>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</si>
  <si>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</si>
  <si>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</si>
  <si>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</si>
  <si>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</si>
  <si>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</si>
  <si>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</si>
  <si>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</si>
  <si>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</si>
  <si>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</si>
  <si>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</si>
  <si>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</si>
  <si>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</si>
  <si>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</si>
  <si>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</si>
  <si>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</si>
  <si>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</si>
  <si>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</si>
  <si>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</si>
  <si>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</si>
  <si>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</si>
  <si>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</si>
  <si>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</si>
  <si>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</si>
  <si>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</si>
  <si>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</si>
  <si>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</si>
  <si>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</si>
  <si>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</si>
  <si>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</si>
  <si>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</si>
  <si>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</si>
  <si>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</si>
  <si>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</si>
  <si>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</si>
  <si>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</si>
  <si>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</si>
  <si>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</si>
  <si>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</si>
  <si>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</si>
  <si>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</si>
  <si>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</si>
  <si>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</si>
  <si>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</si>
  <si>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</si>
  <si>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</si>
  <si>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</si>
  <si>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</si>
  <si>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</si>
  <si>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</si>
  <si>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</si>
  <si>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</si>
  <si>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</si>
  <si>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</si>
  <si>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</si>
  <si>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</si>
  <si>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</si>
  <si>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</si>
  <si>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</si>
  <si>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</si>
  <si>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</si>
  <si>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</si>
  <si>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</si>
  <si>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</si>
  <si>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</si>
  <si>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</si>
  <si>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</si>
  <si>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</si>
  <si>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</si>
  <si>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</si>
  <si>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</si>
  <si>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</si>
  <si>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</si>
  <si>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</si>
  <si>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</si>
  <si>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</si>
  <si>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</si>
  <si>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</si>
  <si>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</si>
  <si>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</si>
  <si>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</si>
  <si>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</si>
  <si>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</si>
  <si>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</si>
  <si>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</si>
  <si>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</si>
  <si>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</si>
  <si>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</si>
  <si>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</si>
  <si>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</si>
  <si>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</si>
  <si>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</si>
  <si>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</si>
  <si>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</si>
  <si>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</si>
  <si>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</si>
  <si>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</si>
  <si>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</si>
  <si>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</si>
  <si>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</si>
  <si>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</si>
  <si>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</si>
  <si>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</si>
  <si>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</si>
  <si>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</si>
  <si>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</si>
  <si>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</si>
  <si>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</si>
  <si>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</si>
  <si>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</si>
  <si>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</si>
  <si>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</si>
  <si>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</si>
  <si>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</si>
  <si>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</si>
  <si>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</si>
  <si>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</si>
  <si>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</si>
  <si>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</si>
  <si>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</si>
  <si>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</si>
  <si>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</si>
  <si>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</si>
  <si>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</si>
  <si>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</si>
  <si>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</si>
  <si>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</si>
  <si>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</si>
  <si>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</si>
  <si>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</si>
  <si>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</si>
  <si>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</si>
  <si>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</si>
  <si>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</si>
  <si>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</si>
  <si>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</si>
  <si>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</si>
  <si>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</si>
  <si>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</si>
  <si>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</si>
  <si>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</si>
  <si>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</si>
  <si>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</si>
  <si>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</si>
  <si>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</si>
  <si>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</si>
  <si>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</si>
  <si>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</si>
  <si>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</si>
  <si>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</si>
  <si>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</si>
  <si>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</si>
  <si>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</si>
  <si>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</si>
  <si>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</si>
  <si>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</si>
  <si>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</si>
  <si>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</si>
  <si>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</si>
  <si>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</si>
  <si>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</si>
  <si>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</si>
  <si>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</si>
  <si>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</si>
  <si>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</si>
  <si>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</si>
  <si>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</si>
  <si>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</si>
  <si>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</si>
  <si>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</si>
  <si>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</si>
  <si>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</si>
  <si>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</si>
  <si>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</si>
  <si>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</si>
  <si>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</si>
  <si>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</si>
  <si>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</si>
  <si>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</si>
  <si>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</si>
  <si>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</si>
  <si>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</si>
  <si>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</si>
  <si>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</si>
  <si>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</si>
  <si>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</si>
  <si>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</si>
  <si>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</si>
  <si>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</si>
  <si>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</si>
  <si>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</si>
  <si>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</si>
  <si>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</si>
  <si>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</si>
  <si>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</si>
  <si>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</si>
  <si>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</si>
  <si>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</si>
  <si>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</si>
  <si>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</si>
  <si>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</si>
  <si>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</si>
  <si>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</si>
  <si>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</si>
  <si>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</si>
  <si>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</si>
  <si>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</si>
  <si>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</si>
  <si>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</si>
  <si>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</si>
  <si>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</si>
  <si>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</si>
  <si>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</si>
  <si>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</si>
  <si>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</si>
  <si>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</si>
  <si>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</si>
  <si>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</si>
  <si>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</si>
  <si>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</si>
  <si>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</si>
  <si>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</si>
  <si>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</si>
  <si>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</si>
  <si>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</si>
  <si>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</si>
  <si>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</si>
  <si>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</si>
  <si>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</si>
  <si>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</si>
  <si>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</si>
  <si>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</si>
  <si>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</si>
  <si>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</si>
  <si>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</si>
  <si>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</si>
  <si>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</si>
  <si>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</si>
  <si>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</si>
  <si>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</si>
  <si>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</si>
  <si>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</si>
  <si>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</si>
  <si>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</si>
  <si>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</si>
  <si>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</si>
  <si>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</si>
  <si>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</si>
  <si>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</si>
  <si>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</si>
  <si>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</si>
  <si>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</si>
  <si>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</si>
  <si>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</si>
  <si>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</si>
  <si>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</si>
  <si>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</si>
  <si>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</si>
  <si>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</si>
  <si>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</si>
  <si>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</si>
  <si>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</si>
  <si>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</si>
  <si>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</si>
  <si>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</si>
  <si>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</si>
  <si>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</si>
  <si>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</si>
  <si>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</si>
  <si>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</si>
  <si>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</si>
  <si>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</si>
  <si>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</si>
  <si>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</si>
  <si>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</si>
  <si>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</si>
  <si>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</si>
  <si>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</si>
  <si>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</si>
  <si>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</si>
  <si>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</si>
  <si>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</si>
  <si>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</si>
  <si>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</si>
  <si>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</si>
  <si>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</si>
  <si>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</si>
  <si>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</si>
  <si>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</si>
  <si>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</si>
  <si>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</si>
  <si>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</si>
  <si>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</si>
  <si>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</si>
  <si>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</si>
  <si>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</si>
  <si>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</si>
  <si>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</si>
  <si>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</si>
  <si>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</si>
  <si>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</si>
  <si>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</si>
  <si>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</si>
  <si>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</si>
  <si>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</si>
  <si>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</si>
  <si>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</si>
  <si>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</si>
  <si>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</si>
  <si>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</si>
  <si>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</si>
  <si>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</si>
  <si>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</si>
  <si>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</si>
  <si>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</si>
  <si>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</si>
  <si>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</si>
  <si>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</si>
  <si>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</si>
  <si>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</si>
  <si>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</si>
  <si>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</si>
  <si>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</si>
  <si>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</si>
  <si>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</si>
  <si>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</si>
  <si>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</si>
  <si>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</si>
  <si>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</si>
  <si>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</si>
  <si>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</si>
  <si>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</si>
  <si>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</si>
  <si>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</si>
  <si>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</si>
  <si>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</si>
  <si>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</si>
  <si>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</si>
  <si>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</si>
  <si>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</si>
  <si>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</si>
  <si>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</si>
  <si>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</si>
  <si>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</si>
  <si>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</si>
  <si>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</si>
  <si>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</si>
  <si>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</si>
  <si>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</si>
  <si>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</si>
  <si>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</si>
  <si>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</si>
  <si>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</si>
  <si>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</si>
  <si>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</si>
  <si>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</si>
  <si>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</si>
  <si>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</si>
  <si>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</si>
  <si>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</si>
  <si>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</si>
  <si>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</si>
  <si>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</si>
  <si>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</si>
  <si>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</si>
  <si>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</si>
  <si>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</si>
  <si>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</si>
  <si>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</si>
  <si>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</si>
  <si>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</si>
  <si>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</si>
  <si>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</si>
  <si>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</si>
  <si>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</si>
  <si>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</si>
  <si>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</si>
  <si>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</si>
  <si>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</si>
  <si>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</si>
  <si>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</si>
  <si>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</si>
  <si>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</si>
  <si>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</si>
  <si>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</si>
  <si>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</si>
  <si>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</si>
  <si>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</si>
  <si>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</si>
  <si>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</si>
  <si>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</si>
  <si>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</si>
  <si>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</si>
  <si>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</si>
  <si>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</si>
  <si>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</si>
  <si>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</si>
  <si>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</si>
  <si>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</si>
  <si>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</si>
  <si>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</si>
  <si>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</si>
  <si>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</si>
  <si>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</si>
  <si>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</si>
  <si>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</si>
  <si>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</si>
  <si>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</si>
  <si>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</si>
  <si>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</si>
  <si>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</si>
  <si>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</si>
  <si>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</si>
  <si>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</si>
  <si>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</si>
  <si>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</si>
  <si>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</si>
  <si>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</si>
  <si>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</si>
  <si>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</si>
  <si>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</si>
  <si>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</si>
  <si>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</si>
  <si>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</si>
  <si>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</si>
  <si>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</si>
  <si>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</si>
  <si>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</si>
  <si>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</si>
  <si>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</si>
  <si>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</si>
  <si>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</si>
  <si>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</si>
  <si>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</si>
  <si>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</si>
  <si>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</si>
  <si>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</si>
  <si>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</si>
  <si>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</si>
  <si>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</si>
  <si>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</si>
  <si>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</si>
  <si>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</si>
  <si>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</si>
  <si>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</si>
  <si>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</si>
  <si>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</si>
  <si>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</si>
  <si>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</si>
  <si>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</si>
  <si>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</si>
  <si>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</si>
  <si>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</si>
  <si>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</si>
  <si>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</si>
  <si>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</si>
  <si>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</si>
  <si>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</si>
  <si>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</si>
  <si>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</si>
  <si>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</si>
  <si>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</si>
  <si>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</si>
  <si>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</si>
  <si>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</si>
  <si>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</si>
  <si>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</si>
  <si>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</si>
  <si>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</si>
  <si>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</si>
  <si>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</si>
  <si>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</si>
  <si>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</si>
  <si>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</si>
  <si>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</si>
  <si>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</si>
  <si>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</si>
  <si>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</si>
  <si>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</si>
  <si>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</si>
  <si>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</si>
  <si>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</si>
  <si>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</si>
  <si>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</si>
  <si>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</si>
  <si>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</si>
  <si>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</si>
  <si>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</si>
  <si>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</si>
  <si>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</si>
  <si>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</si>
  <si>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</si>
  <si>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</si>
  <si>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</si>
  <si>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</si>
  <si>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</si>
  <si>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</si>
  <si>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</si>
  <si>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</si>
  <si>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</si>
  <si>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</si>
  <si>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</si>
  <si>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</si>
  <si>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</si>
  <si>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</si>
  <si>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</si>
  <si>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</si>
  <si>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</si>
  <si>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</si>
  <si>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</si>
  <si>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</si>
  <si>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</si>
  <si>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</si>
  <si>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</si>
  <si>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</si>
  <si>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</si>
  <si>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</si>
  <si>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</si>
  <si>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</si>
  <si>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</si>
  <si>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</si>
  <si>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</si>
  <si>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</si>
  <si>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</si>
  <si>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</si>
  <si>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</si>
  <si>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</si>
  <si>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</si>
  <si>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</si>
  <si>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</si>
  <si>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</si>
  <si>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</si>
  <si>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</si>
  <si>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</si>
  <si>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</si>
  <si>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</si>
  <si>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</si>
  <si>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</si>
  <si>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</si>
  <si>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</si>
  <si>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</si>
  <si>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</si>
  <si>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</si>
  <si>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</si>
  <si>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</si>
  <si>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</si>
  <si>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</si>
  <si>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</si>
  <si>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</si>
  <si>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</si>
  <si>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</si>
  <si>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</si>
  <si>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</si>
  <si>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</si>
  <si>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</si>
  <si>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</si>
  <si>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</si>
  <si>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</si>
  <si>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</si>
  <si>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</si>
  <si>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</si>
  <si>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</si>
  <si>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</si>
  <si>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</si>
  <si>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</si>
  <si>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</si>
  <si>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</si>
  <si>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</si>
  <si>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</si>
  <si>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</si>
  <si>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</si>
  <si>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</si>
  <si>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</si>
  <si>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</si>
  <si>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</si>
  <si>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</si>
  <si>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</si>
  <si>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</si>
  <si>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</si>
  <si>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</si>
  <si>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</si>
  <si>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</si>
  <si>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</si>
  <si>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</si>
  <si>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</si>
  <si>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</si>
  <si>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</si>
  <si>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</si>
  <si>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</si>
  <si>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</si>
  <si>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</si>
  <si>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</si>
  <si>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</si>
  <si>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</si>
  <si>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</si>
  <si>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</si>
  <si>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</si>
  <si>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</si>
  <si>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</si>
  <si>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</si>
  <si>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</si>
  <si>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</si>
  <si>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</si>
  <si>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</si>
  <si>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</si>
  <si>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</si>
  <si>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</si>
  <si>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</si>
  <si>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</si>
  <si>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</si>
  <si>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</si>
  <si>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</si>
  <si>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</si>
  <si>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</si>
  <si>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</si>
  <si>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</si>
  <si>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</si>
  <si>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</si>
  <si>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</si>
  <si>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</si>
  <si>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</si>
  <si>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</si>
  <si>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</si>
  <si>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</si>
  <si>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</si>
  <si>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</si>
  <si>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</si>
  <si>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</si>
  <si>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</si>
  <si>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</si>
  <si>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</si>
  <si>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</si>
  <si>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</si>
  <si>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</si>
  <si>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</si>
  <si>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</si>
  <si>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</si>
  <si>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</si>
  <si>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</si>
  <si>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</si>
  <si>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</si>
  <si>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</si>
  <si>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</si>
  <si>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</si>
  <si>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</si>
  <si>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</si>
  <si>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</si>
  <si>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</si>
  <si>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</si>
  <si>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</si>
  <si>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</si>
  <si>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</si>
  <si>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</si>
  <si>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</si>
  <si>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</si>
  <si>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</si>
  <si>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</si>
  <si>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</si>
  <si>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</si>
  <si>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</si>
  <si>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</si>
  <si>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</si>
  <si>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</si>
  <si>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</si>
  <si>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</si>
  <si>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</si>
  <si>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</si>
  <si>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</si>
  <si>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</si>
  <si>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</si>
  <si>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</si>
  <si>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</si>
  <si>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</si>
  <si>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</si>
  <si>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</si>
  <si>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</si>
  <si>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</si>
  <si>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</si>
  <si>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</si>
  <si>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</si>
  <si>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</si>
  <si>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</si>
  <si>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</si>
  <si>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</si>
  <si>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</si>
  <si>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</si>
  <si>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</si>
  <si>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</si>
  <si>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</si>
  <si>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</si>
  <si>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</si>
  <si>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</si>
  <si>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</si>
  <si>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</si>
  <si>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</si>
  <si>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</si>
  <si>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</si>
  <si>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</si>
  <si>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</si>
  <si>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</si>
  <si>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</si>
  <si>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</si>
  <si>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</si>
  <si>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</si>
  <si>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</si>
  <si>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</si>
  <si>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</si>
  <si>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</si>
  <si>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</si>
  <si>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</si>
  <si>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</si>
  <si>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</si>
  <si>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</si>
  <si>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</si>
  <si>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</si>
  <si>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</si>
  <si>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</si>
  <si>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</si>
  <si>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</si>
  <si>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</si>
  <si>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</si>
  <si>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</si>
  <si>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</si>
  <si>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</si>
  <si>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</si>
  <si>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</si>
  <si>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</si>
  <si>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</si>
  <si>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</si>
  <si>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</si>
  <si>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</si>
  <si>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</si>
  <si>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</si>
  <si>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</si>
  <si>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</si>
  <si>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</si>
  <si>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</si>
  <si>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</si>
  <si>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</si>
  <si>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</si>
  <si>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</si>
  <si>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</si>
  <si>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</si>
  <si>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</si>
  <si>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</si>
  <si>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</si>
  <si>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</si>
  <si>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</si>
  <si>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</si>
  <si>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</si>
  <si>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</si>
  <si>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</si>
  <si>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</si>
  <si>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</si>
  <si>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</si>
  <si>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</si>
  <si>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</si>
  <si>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</si>
  <si>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</si>
  <si>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</si>
  <si>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</si>
  <si>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</si>
  <si>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</si>
  <si>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</si>
  <si>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</si>
  <si>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</si>
  <si>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</si>
  <si>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</si>
  <si>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</si>
  <si>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</si>
  <si>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</si>
  <si>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</si>
  <si>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</si>
  <si>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</si>
  <si>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</si>
  <si>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</si>
  <si>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</si>
  <si>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</si>
  <si>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</si>
  <si>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</si>
  <si>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</si>
  <si>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</si>
  <si>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</si>
  <si>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</si>
  <si>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</si>
  <si>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</si>
  <si>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</si>
  <si>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</si>
  <si>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</si>
  <si>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</si>
  <si>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</si>
  <si>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</si>
  <si>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</si>
  <si>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</si>
  <si>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</si>
  <si>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</si>
  <si>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</si>
  <si>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</si>
  <si>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</si>
  <si>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</si>
  <si>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</si>
  <si>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</si>
  <si>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</si>
  <si>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</si>
  <si>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</si>
  <si>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</si>
  <si>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</si>
  <si>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</si>
  <si>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</si>
  <si>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</si>
  <si>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</si>
  <si>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</si>
  <si>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</si>
  <si>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</si>
  <si>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</si>
  <si>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</si>
  <si>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</si>
  <si>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</si>
  <si>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</si>
  <si>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</si>
  <si>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</si>
  <si>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</si>
  <si>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</si>
  <si>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</si>
  <si>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</si>
  <si>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</si>
  <si>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</si>
  <si>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</si>
  <si>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</si>
  <si>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</si>
  <si>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</si>
  <si>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</si>
  <si>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</si>
  <si>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</si>
  <si>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</si>
  <si>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</si>
  <si>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</si>
  <si>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</si>
  <si>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</si>
  <si>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</si>
  <si>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</si>
  <si>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</si>
  <si>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</si>
  <si>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</si>
  <si>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</si>
  <si>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</si>
  <si>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</si>
  <si>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</si>
  <si>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</si>
  <si>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</si>
  <si>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</si>
  <si>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</si>
  <si>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</si>
  <si>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</si>
  <si>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</si>
  <si>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</si>
  <si>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</si>
  <si>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</si>
  <si>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</si>
  <si>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</si>
  <si>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</si>
  <si>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</si>
  <si>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</si>
  <si>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</si>
  <si>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</si>
  <si>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</si>
  <si>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</si>
  <si>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</si>
  <si>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</si>
  <si>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</si>
  <si>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</si>
  <si>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</si>
  <si>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</si>
  <si>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</si>
  <si>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</si>
  <si>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</si>
  <si>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</si>
  <si>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</si>
  <si>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</si>
  <si>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</si>
  <si>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</si>
  <si>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</si>
  <si>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</si>
  <si>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</si>
  <si>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</si>
  <si>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</si>
  <si>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</si>
  <si>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</si>
  <si>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</si>
  <si>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</si>
  <si>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</si>
  <si>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</si>
  <si>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</si>
  <si>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</si>
  <si>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</si>
  <si>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</si>
  <si>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</si>
  <si>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</si>
  <si>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</si>
  <si>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</si>
  <si>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</si>
  <si>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</si>
  <si>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</si>
  <si>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</si>
  <si>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</si>
  <si>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</si>
  <si>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</si>
  <si>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</si>
  <si>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</si>
  <si>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</si>
  <si>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</si>
  <si>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</si>
  <si>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</si>
  <si>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</si>
  <si>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</si>
  <si>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</si>
  <si>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</si>
  <si>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</si>
  <si>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</si>
  <si>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</si>
  <si>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</si>
  <si>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</si>
  <si>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</si>
  <si>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</si>
  <si>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</si>
  <si>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</si>
  <si>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</si>
  <si>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</si>
  <si>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</si>
  <si>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</si>
  <si>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</si>
  <si>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</si>
  <si>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</si>
  <si>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</si>
  <si>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</si>
  <si>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</si>
  <si>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</si>
  <si>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</si>
  <si>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</si>
  <si>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</si>
  <si>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</si>
  <si>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</si>
  <si>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</si>
  <si>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</si>
  <si>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</si>
  <si>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</si>
  <si>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</si>
  <si>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</si>
  <si>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</si>
  <si>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</si>
  <si>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</si>
  <si>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</si>
  <si>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</si>
  <si>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</si>
  <si>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</si>
  <si>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</si>
  <si>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</si>
  <si>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</si>
  <si>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</si>
  <si>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</si>
  <si>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</si>
  <si>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</si>
  <si>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</si>
  <si>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</si>
  <si>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</si>
  <si>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</si>
  <si>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</si>
  <si>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</si>
  <si>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</si>
  <si>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</si>
  <si>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</si>
  <si>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</si>
  <si>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</si>
  <si>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</si>
  <si>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</si>
  <si>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</si>
  <si>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</si>
  <si>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</si>
  <si>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</si>
  <si>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</si>
  <si>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</si>
  <si>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</si>
  <si>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</si>
  <si>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</si>
  <si>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</si>
  <si>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</si>
  <si>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</si>
  <si>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</si>
  <si>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</si>
  <si>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</si>
  <si>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</si>
  <si>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</si>
  <si>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</si>
  <si>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</si>
  <si>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</si>
  <si>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</si>
  <si>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</si>
  <si>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</si>
  <si>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</si>
  <si>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</si>
  <si>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</si>
  <si>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</si>
  <si>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</si>
  <si>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</si>
  <si>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</si>
  <si>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</si>
  <si>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</si>
  <si>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</si>
  <si>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</si>
  <si>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</si>
  <si>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</si>
  <si>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</si>
  <si>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</si>
  <si>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</si>
  <si>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</si>
  <si>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</si>
  <si>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</si>
  <si>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</si>
  <si>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</si>
  <si>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</si>
  <si>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</si>
  <si>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</si>
  <si>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</si>
  <si>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</si>
  <si>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</si>
  <si>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</si>
  <si>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</si>
  <si>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</si>
  <si>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</si>
  <si>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</si>
  <si>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</si>
  <si>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</si>
  <si>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</si>
  <si>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</si>
  <si>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</si>
  <si>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</si>
  <si>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</si>
  <si>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</si>
  <si>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</si>
  <si>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</si>
  <si>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</si>
  <si>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</si>
  <si>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</si>
  <si>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</si>
  <si>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</si>
  <si>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</si>
  <si>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</si>
  <si>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</si>
  <si>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</si>
  <si>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</si>
  <si>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</si>
  <si>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</si>
  <si>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</si>
  <si>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</si>
  <si>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</si>
  <si>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</si>
  <si>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</si>
  <si>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</si>
  <si>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</si>
  <si>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</si>
  <si>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</si>
  <si>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</si>
  <si>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</si>
  <si>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</si>
  <si>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</si>
  <si>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</si>
  <si>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</si>
  <si>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</si>
  <si>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</si>
  <si>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</si>
  <si>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</si>
  <si>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</si>
  <si>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</si>
  <si>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</si>
  <si>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</si>
  <si>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</si>
  <si>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</si>
  <si>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</si>
  <si>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</si>
  <si>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</si>
  <si>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</si>
  <si>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</si>
  <si>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</si>
  <si>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</si>
  <si>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</si>
  <si>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</si>
  <si>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</si>
  <si>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</si>
  <si>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</si>
  <si>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</si>
  <si>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</si>
  <si>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</si>
  <si>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</si>
  <si>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</si>
  <si>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</si>
  <si>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</si>
  <si>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</si>
  <si>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</si>
  <si>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</si>
  <si>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</si>
  <si>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</si>
  <si>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</si>
  <si>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</si>
  <si>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</si>
  <si>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</si>
  <si>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</si>
  <si>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</si>
  <si>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</si>
  <si>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</si>
  <si>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</si>
  <si>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</si>
  <si>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</si>
  <si>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</si>
  <si>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</si>
  <si>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</si>
  <si>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</si>
  <si>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</si>
  <si>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</si>
  <si>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</si>
  <si>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</si>
  <si>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</si>
  <si>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</si>
  <si>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</si>
  <si>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</si>
  <si>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</si>
  <si>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</si>
  <si>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</si>
  <si>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</si>
  <si>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</si>
  <si>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</si>
  <si>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</si>
  <si>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</si>
  <si>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</si>
  <si>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</si>
  <si>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</si>
  <si>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</si>
  <si>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</si>
  <si>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</si>
  <si>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</si>
  <si>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</si>
  <si>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</si>
  <si>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</si>
  <si>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</si>
  <si>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</si>
  <si>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</si>
  <si>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</si>
  <si>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</si>
  <si>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</si>
  <si>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</si>
  <si>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</si>
  <si>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</si>
  <si>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</si>
  <si>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</si>
  <si>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</si>
  <si>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</si>
  <si>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</si>
  <si>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</si>
  <si>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</si>
  <si>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</si>
  <si>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</si>
  <si>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</si>
  <si>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</si>
  <si>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</si>
  <si>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</si>
  <si>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</si>
  <si>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</si>
  <si>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</si>
  <si>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</si>
  <si>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</si>
  <si>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</si>
  <si>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</si>
  <si>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</si>
  <si>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</si>
  <si>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</si>
  <si>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</si>
  <si>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</si>
  <si>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</si>
  <si>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</si>
  <si>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</si>
  <si>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</si>
  <si>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</si>
  <si>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</si>
  <si>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</si>
  <si>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</si>
  <si>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</si>
  <si>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</si>
  <si>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</si>
  <si>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</si>
  <si>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</si>
  <si>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</si>
  <si>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</si>
  <si>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</si>
  <si>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</si>
  <si>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</si>
  <si>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</si>
  <si>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</si>
  <si>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</si>
  <si>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</si>
  <si>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</si>
  <si>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</si>
  <si>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</si>
  <si>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</si>
  <si>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</si>
  <si>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</si>
  <si>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</si>
  <si>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</si>
  <si>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</si>
  <si>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</si>
  <si>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</si>
  <si>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</si>
  <si>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</si>
  <si>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</si>
  <si>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</si>
  <si>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</si>
  <si>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</si>
  <si>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</si>
  <si>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</si>
  <si>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</si>
  <si>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</si>
  <si>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</si>
  <si>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</si>
  <si>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</si>
  <si>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</si>
  <si>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</si>
  <si>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</si>
  <si>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</si>
  <si>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</si>
  <si>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</si>
  <si>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</si>
  <si>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</si>
  <si>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</si>
  <si>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</si>
  <si>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</si>
  <si>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</si>
  <si>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</si>
  <si>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</si>
  <si>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</si>
  <si>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</si>
  <si>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</si>
  <si>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</si>
  <si>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</si>
  <si>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</si>
  <si>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</si>
  <si>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</si>
  <si>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</si>
  <si>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</si>
  <si>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</si>
  <si>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</si>
  <si>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</si>
  <si>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</si>
  <si>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</si>
  <si>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</si>
  <si>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</si>
  <si>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</si>
  <si>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</si>
  <si>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</si>
  <si>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</si>
  <si>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</si>
  <si>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</si>
  <si>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</si>
  <si>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</si>
  <si>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</si>
  <si>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</si>
  <si>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</si>
  <si>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</si>
  <si>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</si>
  <si>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</si>
  <si>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</si>
  <si>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</si>
  <si>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</si>
  <si>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</si>
  <si>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</si>
  <si>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</si>
  <si>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</si>
  <si>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</si>
  <si>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</si>
  <si>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</si>
  <si>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</si>
  <si>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</si>
  <si>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</si>
  <si>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</si>
  <si>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</si>
  <si>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</si>
  <si>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</si>
  <si>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</si>
  <si>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</si>
  <si>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</si>
  <si>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</si>
  <si>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</si>
  <si>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</si>
  <si>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</si>
  <si>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</si>
  <si>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</si>
  <si>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</si>
  <si>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</si>
  <si>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</si>
  <si>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</si>
  <si>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</si>
  <si>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</si>
  <si>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</si>
  <si>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</si>
  <si>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</si>
  <si>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</si>
  <si>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</si>
  <si>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</si>
  <si>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</si>
  <si>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</si>
  <si>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</si>
  <si>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</si>
  <si>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</si>
  <si>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</si>
  <si>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</si>
  <si>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</si>
  <si>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</si>
  <si>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</si>
  <si>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</si>
  <si>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</si>
  <si>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</si>
  <si>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</si>
  <si>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</si>
  <si>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</si>
  <si>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</si>
  <si>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</si>
  <si>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</si>
  <si>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</si>
  <si>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</si>
  <si>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</si>
  <si>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</si>
  <si>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</si>
  <si>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</si>
  <si>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</si>
  <si>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</si>
  <si>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</si>
  <si>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</si>
  <si>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</si>
  <si>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</si>
  <si>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</si>
  <si>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</si>
  <si>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</si>
  <si>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</si>
  <si>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</si>
  <si>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</si>
  <si>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</si>
  <si>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</si>
  <si>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</si>
  <si>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</si>
  <si>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</si>
  <si>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</si>
  <si>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</si>
  <si>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</si>
  <si>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</si>
  <si>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</si>
  <si>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</si>
  <si>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</si>
  <si>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</si>
  <si>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</si>
  <si>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</si>
  <si>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</si>
  <si>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</si>
  <si>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</si>
  <si>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</si>
  <si>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</si>
  <si>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</si>
  <si>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</si>
  <si>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</si>
  <si>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</si>
  <si>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</si>
  <si>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</si>
  <si>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</si>
  <si>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</si>
  <si>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</si>
  <si>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</si>
  <si>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</si>
  <si>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</si>
  <si>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</si>
  <si>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</si>
  <si>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</si>
  <si>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</si>
  <si>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</si>
  <si>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</si>
  <si>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</si>
  <si>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</si>
  <si>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</si>
  <si>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</si>
  <si>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</si>
  <si>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</si>
  <si>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</si>
  <si>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</si>
  <si>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</si>
  <si>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</si>
  <si>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</si>
  <si>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</si>
  <si>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</si>
  <si>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</si>
  <si>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</si>
  <si>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</si>
  <si>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</si>
  <si>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</si>
  <si>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</si>
  <si>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</si>
  <si>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</si>
  <si>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</si>
  <si>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</si>
  <si>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</si>
  <si>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</si>
  <si>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</si>
  <si>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</si>
  <si>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</si>
  <si>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</si>
  <si>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</si>
  <si>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</si>
  <si>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</si>
  <si>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</si>
  <si>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</si>
  <si>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</si>
  <si>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</si>
  <si>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</si>
  <si>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</si>
  <si>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</si>
  <si>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</si>
  <si>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</si>
  <si>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</si>
  <si>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</si>
  <si>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</si>
  <si>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</si>
  <si>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</si>
  <si>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</si>
  <si>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</si>
  <si>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</si>
  <si>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</si>
  <si>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</si>
  <si>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</si>
  <si>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</si>
  <si>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</si>
  <si>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</si>
  <si>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</si>
  <si>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</si>
  <si>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</si>
  <si>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</si>
  <si>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</si>
  <si>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</si>
  <si>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</si>
  <si>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</si>
  <si>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</si>
  <si>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</si>
  <si>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</si>
  <si>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</si>
  <si>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</si>
  <si>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</si>
  <si>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</si>
  <si>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</si>
  <si>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</si>
  <si>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</si>
  <si>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</si>
  <si>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</si>
  <si>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</si>
  <si>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</si>
  <si>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</si>
  <si>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</si>
  <si>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</si>
  <si>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</si>
  <si>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</si>
  <si>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</si>
  <si>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</si>
  <si>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</si>
  <si>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</si>
  <si>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</si>
  <si>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</si>
  <si>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</si>
  <si>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</si>
  <si>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</si>
  <si>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</si>
  <si>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</si>
  <si>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</si>
  <si>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</si>
  <si>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</si>
  <si>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</si>
  <si>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</si>
  <si>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</si>
  <si>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</si>
  <si>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</si>
  <si>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</si>
  <si>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</si>
  <si>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</si>
  <si>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</si>
  <si>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</si>
  <si>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</si>
  <si>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</si>
  <si>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</si>
  <si>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</si>
  <si>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</si>
  <si>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</si>
  <si>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</si>
  <si>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</si>
  <si>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</si>
  <si>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</si>
  <si>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</si>
  <si>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</si>
  <si>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</si>
  <si>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</si>
  <si>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</si>
  <si>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</si>
  <si>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</si>
  <si>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</si>
  <si>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</si>
  <si>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</si>
  <si>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</si>
  <si>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</si>
  <si>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</si>
  <si>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</si>
  <si>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</si>
  <si>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</si>
  <si>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</si>
  <si>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</si>
  <si>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</si>
  <si>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</si>
  <si>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</si>
  <si>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</si>
  <si>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</si>
  <si>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</si>
  <si>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</si>
  <si>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</si>
  <si>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</si>
  <si>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</si>
  <si>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</si>
  <si>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</si>
  <si>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</si>
  <si>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</si>
  <si>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</si>
  <si>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</si>
  <si>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</si>
  <si>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</si>
  <si>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</si>
  <si>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</si>
  <si>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</si>
  <si>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</si>
  <si>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</si>
  <si>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</si>
  <si>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</si>
  <si>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</si>
  <si>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</si>
  <si>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</si>
  <si>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</si>
  <si>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</si>
  <si>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</si>
  <si>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</si>
  <si>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</si>
  <si>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</si>
  <si>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</si>
  <si>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</si>
  <si>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</si>
  <si>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</si>
  <si>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</si>
  <si>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</si>
  <si>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</si>
  <si>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</si>
  <si>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</si>
  <si>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</si>
  <si>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</si>
  <si>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</si>
  <si>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</si>
  <si>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</si>
  <si>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</si>
  <si>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</si>
  <si>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</si>
  <si>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</si>
  <si>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</si>
  <si>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</si>
  <si>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</si>
  <si>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</si>
  <si>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</si>
  <si>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</si>
  <si>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</si>
  <si>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</si>
  <si>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</si>
  <si>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</si>
  <si>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</si>
  <si>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</si>
  <si>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</si>
  <si>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</si>
  <si>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</si>
  <si>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</si>
  <si>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</si>
  <si>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</si>
  <si>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</si>
  <si>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</si>
  <si>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</si>
  <si>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</si>
  <si>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</si>
  <si>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</si>
  <si>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</si>
  <si>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</si>
  <si>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</si>
  <si>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</si>
  <si>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</si>
  <si>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</si>
  <si>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</si>
  <si>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</si>
  <si>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</si>
  <si>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</si>
  <si>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</si>
  <si>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</si>
  <si>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</si>
  <si>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</si>
  <si>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</si>
  <si>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</si>
  <si>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</si>
  <si>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</si>
  <si>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</si>
  <si>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</si>
  <si>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</si>
  <si>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</si>
  <si>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</si>
  <si>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</si>
  <si>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</si>
  <si>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</si>
  <si>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</si>
  <si>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</si>
  <si>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</si>
  <si>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</si>
  <si>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</si>
  <si>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</si>
  <si>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</si>
  <si>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</si>
  <si>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</si>
  <si>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</si>
  <si>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</si>
  <si>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</si>
  <si>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</si>
  <si>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</si>
  <si>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</si>
  <si>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</si>
  <si>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</si>
  <si>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</si>
  <si>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</si>
  <si>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</si>
  <si>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</si>
  <si>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</si>
  <si>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</si>
  <si>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</si>
  <si>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</si>
  <si>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</si>
  <si>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</si>
  <si>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</si>
  <si>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</si>
  <si>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</si>
  <si>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</si>
  <si>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</si>
  <si>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</si>
  <si>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</si>
  <si>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</si>
  <si>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</si>
  <si>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</si>
  <si>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</si>
  <si>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</si>
  <si>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</si>
  <si>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</si>
  <si>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</si>
  <si>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</si>
  <si>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</si>
  <si>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</si>
  <si>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</si>
  <si>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</si>
  <si>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</si>
  <si>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</si>
  <si>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</si>
  <si>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</si>
  <si>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</si>
  <si>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</si>
  <si>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</si>
  <si>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</si>
  <si>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</si>
  <si>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</si>
  <si>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</si>
  <si>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</si>
  <si>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</si>
  <si>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</si>
  <si>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</si>
  <si>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</si>
  <si>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</si>
  <si>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</si>
  <si>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</si>
  <si>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</si>
  <si>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</si>
  <si>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</si>
  <si>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</si>
  <si>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</si>
  <si>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</si>
  <si>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</si>
  <si>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</si>
  <si>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</si>
  <si>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</si>
  <si>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</si>
  <si>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</si>
  <si>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</si>
  <si>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</si>
  <si>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</si>
  <si>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</si>
  <si>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</si>
  <si>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</si>
  <si>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</si>
  <si>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</si>
  <si>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</si>
  <si>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</si>
  <si>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</si>
  <si>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</si>
  <si>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</si>
  <si>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</si>
  <si>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</si>
  <si>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</si>
  <si>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</si>
  <si>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</si>
  <si>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</si>
  <si>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</si>
  <si>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</si>
  <si>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</si>
  <si>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</si>
  <si>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</si>
  <si>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</si>
  <si>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</si>
  <si>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</si>
  <si>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</si>
  <si>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</si>
  <si>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</si>
  <si>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</si>
  <si>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</si>
  <si>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</si>
  <si>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</si>
  <si>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</si>
  <si>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</si>
  <si>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</si>
  <si>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</si>
  <si>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</si>
  <si>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</si>
  <si>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</si>
  <si>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</si>
  <si>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</si>
  <si>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</si>
  <si>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</si>
  <si>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</si>
  <si>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</si>
  <si>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</si>
  <si>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</si>
  <si>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</si>
  <si>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</si>
  <si>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</si>
  <si>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</si>
  <si>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</si>
  <si>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</si>
  <si>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</si>
  <si>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</si>
  <si>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</si>
  <si>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</si>
  <si>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</si>
  <si>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</si>
  <si>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</si>
  <si>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</si>
  <si>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</si>
  <si>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</si>
  <si>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</si>
  <si>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</si>
  <si>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</si>
  <si>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</si>
  <si>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</si>
  <si>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</si>
  <si>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</si>
  <si>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</si>
  <si>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</si>
  <si>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</si>
  <si>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</si>
  <si>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</si>
  <si>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</si>
  <si>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</si>
  <si>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</si>
  <si>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</si>
  <si>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</si>
  <si>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</si>
  <si>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</si>
  <si>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</si>
  <si>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</si>
  <si>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</si>
  <si>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</si>
  <si>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</si>
  <si>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</si>
  <si>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</si>
  <si>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</si>
  <si>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</si>
  <si>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</si>
  <si>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</si>
  <si>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</si>
  <si>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</si>
  <si>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</si>
  <si>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</si>
  <si>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</si>
  <si>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</si>
  <si>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</si>
  <si>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</si>
  <si>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</si>
  <si>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</si>
  <si>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</si>
  <si>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</si>
  <si>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</si>
  <si>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</si>
  <si>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</si>
  <si>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</si>
  <si>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</si>
  <si>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</si>
  <si>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</si>
  <si>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</si>
  <si>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</si>
  <si>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</si>
  <si>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</si>
  <si>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</si>
  <si>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</si>
  <si>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</si>
  <si>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</si>
  <si>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</si>
  <si>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</si>
  <si>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</si>
  <si>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</si>
  <si>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</si>
  <si>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</si>
  <si>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</si>
  <si>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</si>
  <si>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</si>
  <si>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</si>
  <si>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</si>
  <si>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</si>
  <si>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</si>
  <si>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</si>
  <si>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</si>
  <si>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</si>
  <si>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</si>
  <si>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</si>
  <si>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</si>
  <si>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</si>
  <si>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</si>
  <si>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</si>
  <si>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</si>
  <si>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</si>
  <si>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</si>
  <si>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</si>
  <si>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</si>
  <si>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</si>
  <si>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</si>
  <si>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</si>
  <si>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</si>
  <si>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</si>
  <si>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</si>
  <si>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</si>
  <si>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</si>
  <si>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</si>
  <si>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</si>
  <si>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</si>
  <si>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</si>
  <si>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</si>
  <si>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</si>
  <si>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</si>
  <si>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</si>
  <si>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</si>
  <si>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</si>
  <si>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</si>
  <si>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</si>
  <si>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</si>
  <si>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</si>
  <si>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</si>
  <si>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</si>
  <si>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</si>
  <si>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</si>
  <si>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</si>
  <si>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</si>
  <si>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</si>
  <si>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</si>
  <si>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</si>
  <si>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</si>
  <si>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</si>
  <si>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</si>
  <si>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</si>
  <si>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</si>
  <si>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</si>
  <si>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</si>
  <si>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</si>
  <si>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</si>
  <si>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</si>
  <si>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</si>
  <si>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</si>
  <si>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</si>
  <si>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</si>
  <si>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</si>
  <si>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</si>
  <si>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</si>
  <si>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</si>
  <si>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</si>
  <si>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</si>
  <si>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</si>
  <si>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</si>
  <si>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</si>
  <si>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</si>
  <si>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</si>
  <si>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</si>
  <si>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</si>
  <si>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</si>
  <si>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</si>
  <si>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</si>
  <si>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</si>
  <si>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</si>
  <si>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</si>
  <si>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</si>
  <si>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</si>
  <si>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</si>
  <si>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</si>
  <si>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</si>
  <si>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</si>
  <si>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</si>
  <si>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</si>
  <si>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</si>
  <si>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</si>
  <si>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</si>
  <si>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</si>
  <si>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</si>
  <si>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</si>
  <si>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</si>
  <si>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</si>
  <si>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</si>
  <si>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</si>
  <si>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</si>
  <si>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</si>
  <si>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</si>
  <si>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</si>
  <si>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</si>
  <si>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</si>
  <si>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</si>
  <si>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</si>
  <si>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</si>
  <si>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</si>
  <si>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</si>
  <si>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</si>
  <si>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</si>
  <si>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</si>
  <si>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</si>
  <si>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</si>
  <si>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</si>
  <si>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</si>
  <si>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</si>
  <si>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</si>
  <si>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</si>
  <si>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</si>
  <si>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</si>
  <si>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</si>
  <si>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</si>
  <si>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</si>
  <si>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</si>
  <si>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</si>
  <si>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</si>
  <si>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</si>
  <si>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</si>
  <si>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</si>
  <si>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</si>
  <si>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</si>
  <si>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</si>
  <si>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</si>
  <si>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</si>
  <si>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</si>
  <si>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</si>
  <si>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</si>
  <si>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</si>
  <si>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</si>
  <si>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</si>
  <si>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</si>
  <si>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</si>
  <si>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</si>
  <si>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</si>
  <si>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</si>
  <si>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</si>
  <si>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</si>
  <si>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</si>
  <si>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</si>
  <si>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</si>
  <si>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</si>
  <si>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</si>
  <si>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</si>
  <si>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</si>
  <si>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</si>
  <si>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</si>
  <si>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</si>
  <si>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</si>
  <si>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</si>
  <si>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</si>
  <si>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</si>
  <si>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</si>
  <si>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</si>
  <si>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</si>
  <si>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</si>
  <si>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</si>
  <si>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</si>
  <si>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</si>
  <si>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</si>
  <si>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</si>
  <si>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</si>
  <si>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</si>
  <si>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</si>
  <si>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</si>
  <si>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</si>
  <si>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</si>
  <si>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</si>
  <si>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</si>
  <si>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</si>
  <si>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</si>
  <si>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</si>
  <si>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</si>
  <si>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</si>
  <si>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</si>
  <si>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</si>
  <si>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</si>
  <si>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</si>
  <si>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</si>
  <si>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</si>
  <si>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</si>
  <si>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</si>
  <si>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</si>
  <si>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</si>
  <si>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</si>
  <si>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</si>
  <si>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</si>
  <si>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</si>
  <si>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</si>
  <si>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</si>
  <si>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</si>
  <si>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</si>
  <si>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</si>
  <si>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</si>
  <si>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</si>
  <si>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</si>
  <si>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</si>
  <si>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</si>
  <si>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</si>
  <si>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</si>
  <si>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</si>
  <si>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</si>
  <si>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</si>
  <si>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</si>
  <si>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</si>
  <si>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</si>
  <si>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</si>
  <si>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</si>
  <si>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</si>
  <si>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</si>
  <si>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</si>
  <si>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</si>
  <si>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</si>
  <si>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</si>
  <si>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</si>
  <si>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</si>
  <si>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</si>
  <si>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</si>
  <si>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</si>
  <si>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</si>
  <si>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</si>
  <si>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</si>
  <si>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</si>
  <si>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</si>
  <si>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</si>
  <si>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</si>
  <si>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</si>
  <si>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</si>
  <si>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</si>
  <si>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</si>
  <si>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</si>
  <si>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</si>
  <si>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</si>
  <si>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</si>
  <si>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</si>
  <si>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</si>
  <si>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</si>
  <si>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</si>
  <si>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</si>
  <si>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</si>
  <si>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</si>
  <si>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</si>
  <si>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</si>
  <si>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</si>
  <si>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</si>
  <si>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</si>
  <si>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</si>
  <si>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</si>
  <si>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</si>
  <si>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</si>
  <si>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</si>
  <si>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</si>
  <si>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</si>
  <si>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</si>
  <si>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</si>
  <si>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</si>
  <si>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</si>
  <si>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</si>
  <si>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</si>
  <si>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</si>
  <si>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</si>
  <si>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</si>
  <si>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</si>
  <si>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</si>
  <si>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</si>
  <si>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</si>
  <si>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</si>
  <si>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</si>
  <si>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</si>
  <si>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</si>
  <si>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</si>
  <si>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</si>
  <si>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</si>
  <si>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</si>
  <si>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</si>
  <si>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</si>
  <si>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</si>
  <si>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</si>
  <si>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</si>
  <si>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</si>
  <si>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</si>
  <si>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</si>
  <si>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</si>
  <si>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</si>
  <si>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</si>
  <si>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</si>
  <si>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</si>
  <si>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</si>
  <si>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</si>
  <si>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</si>
  <si>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</si>
  <si>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</si>
  <si>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</si>
  <si>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</si>
  <si>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</si>
  <si>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</si>
  <si>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</si>
  <si>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</si>
  <si>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</si>
  <si>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</si>
  <si>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</si>
  <si>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</si>
  <si>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</si>
  <si>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</si>
  <si>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</si>
  <si>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</si>
  <si>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</si>
  <si>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</si>
  <si>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</si>
  <si>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</si>
  <si>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</si>
  <si>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</si>
  <si>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</si>
  <si>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</si>
  <si>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</si>
  <si>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</si>
  <si>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</si>
  <si>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</si>
  <si>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</si>
  <si>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</si>
  <si>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</si>
  <si>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</si>
  <si>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</si>
  <si>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</si>
  <si>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</si>
  <si>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</si>
  <si>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</si>
  <si>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</si>
  <si>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</si>
  <si>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</si>
  <si>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</si>
  <si>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</si>
  <si>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</si>
  <si>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</si>
  <si>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</si>
  <si>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</si>
  <si>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</si>
  <si>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</si>
  <si>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</si>
  <si>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</si>
  <si>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</si>
  <si>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</si>
  <si>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</si>
  <si>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</si>
  <si>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</si>
  <si>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</si>
  <si>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</si>
  <si>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</si>
  <si>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</si>
  <si>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</si>
  <si>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</si>
  <si>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</si>
  <si>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</si>
  <si>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</si>
  <si>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</si>
  <si>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</si>
  <si>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</si>
  <si>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</si>
  <si>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</si>
  <si>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</si>
  <si>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</si>
  <si>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</si>
  <si>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</si>
  <si>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</si>
  <si>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</si>
  <si>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</si>
  <si>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</si>
  <si>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</si>
  <si>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</si>
  <si>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</si>
  <si>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</si>
  <si>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</si>
  <si>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</si>
  <si>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</si>
  <si>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</si>
  <si>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</si>
  <si>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</si>
  <si>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</si>
  <si>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</si>
  <si>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</si>
  <si>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</si>
  <si>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</si>
  <si>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</si>
  <si>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</si>
  <si>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</si>
  <si>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</si>
  <si>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</si>
  <si>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</si>
  <si>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</si>
  <si>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</si>
  <si>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</si>
  <si>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</si>
  <si>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</si>
  <si>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</si>
  <si>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</si>
  <si>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</si>
  <si>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</si>
  <si>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</si>
  <si>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</si>
  <si>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</si>
  <si>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</si>
  <si>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</si>
  <si>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</si>
  <si>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</si>
  <si>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</si>
  <si>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</si>
  <si>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</si>
  <si>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</si>
  <si>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</si>
  <si>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</si>
  <si>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</si>
  <si>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</si>
  <si>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</si>
  <si>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</si>
  <si>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</si>
  <si>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</si>
  <si>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</si>
  <si>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</si>
  <si>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</si>
  <si>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</si>
  <si>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</si>
  <si>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</si>
  <si>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</si>
  <si>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</si>
  <si>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</si>
  <si>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</si>
  <si>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</si>
  <si>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</si>
  <si>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</si>
  <si>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</si>
  <si>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</si>
  <si>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</si>
  <si>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</si>
  <si>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</si>
  <si>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</si>
  <si>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</si>
  <si>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</si>
  <si>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</si>
  <si>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</si>
  <si>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</si>
  <si>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</si>
  <si>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</si>
  <si>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</si>
  <si>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</si>
  <si>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</si>
  <si>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</si>
  <si>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</si>
  <si>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</si>
  <si>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</si>
  <si>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</si>
  <si>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</si>
  <si>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</si>
  <si>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</si>
  <si>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</si>
  <si>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</si>
  <si>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</si>
  <si>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</si>
  <si>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</si>
  <si>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</si>
  <si>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</si>
  <si>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</si>
  <si>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</si>
  <si>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</si>
  <si>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</si>
  <si>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</si>
  <si>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</si>
  <si>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</si>
  <si>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</si>
  <si>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</si>
  <si>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</si>
  <si>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</si>
  <si>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</si>
  <si>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</si>
  <si>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</si>
  <si>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</si>
  <si>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</si>
  <si>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</si>
  <si>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</si>
  <si>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</si>
  <si>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</si>
  <si>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</si>
  <si>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</si>
  <si>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</si>
  <si>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</si>
  <si>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</si>
  <si>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</si>
  <si>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</si>
  <si>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</si>
  <si>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</si>
  <si>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</si>
  <si>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</si>
  <si>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</si>
  <si>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</si>
  <si>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</si>
  <si>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</si>
  <si>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</si>
  <si>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</si>
  <si>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</si>
  <si>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</si>
  <si>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</si>
  <si>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</si>
  <si>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</si>
  <si>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</si>
  <si>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</si>
  <si>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</si>
  <si>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</si>
  <si>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</si>
  <si>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</si>
  <si>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</si>
  <si>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</si>
  <si>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</si>
  <si>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</si>
  <si>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</si>
  <si>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</si>
  <si>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</si>
  <si>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</si>
  <si>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</si>
  <si>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</si>
  <si>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</si>
  <si>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</si>
  <si>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</si>
  <si>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</si>
  <si>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</si>
  <si>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</si>
  <si>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</si>
  <si>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</si>
  <si>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</si>
  <si>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</si>
  <si>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</si>
  <si>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</si>
  <si>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</si>
  <si>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</si>
  <si>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</si>
  <si>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</si>
  <si>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</si>
  <si>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</si>
  <si>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</si>
  <si>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</si>
  <si>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</si>
  <si>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</si>
  <si>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</si>
  <si>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</si>
  <si>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</si>
  <si>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</si>
  <si>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</si>
  <si>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</si>
  <si>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</si>
  <si>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</si>
  <si>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</si>
  <si>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</si>
  <si>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</si>
  <si>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</si>
  <si>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</si>
  <si>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</si>
  <si>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</si>
  <si>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</si>
  <si>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</si>
  <si>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</si>
  <si>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</si>
  <si>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</si>
  <si>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</si>
  <si>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</si>
  <si>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</si>
  <si>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</si>
  <si>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</si>
  <si>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</si>
  <si>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</si>
  <si>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</si>
  <si>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</si>
  <si>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</si>
  <si>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</si>
  <si>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</si>
  <si>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</si>
  <si>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</si>
  <si>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</si>
  <si>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</si>
  <si>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</si>
  <si>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</si>
  <si>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</si>
  <si>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</si>
  <si>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</si>
  <si>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</si>
  <si>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</si>
  <si>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</si>
  <si>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</si>
  <si>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</si>
  <si>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</si>
  <si>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</si>
  <si>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</si>
  <si>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</si>
  <si>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</si>
  <si>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</si>
  <si>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</si>
  <si>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</si>
  <si>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</si>
  <si>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</si>
  <si>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</si>
  <si>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</si>
  <si>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</si>
  <si>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</si>
  <si>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</si>
  <si>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</si>
  <si>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</si>
  <si>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</si>
  <si>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</si>
  <si>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</si>
  <si>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</si>
  <si>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</si>
  <si>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</si>
  <si>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</si>
  <si>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</si>
  <si>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</si>
  <si>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</si>
  <si>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</si>
  <si>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</si>
  <si>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</si>
  <si>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</si>
  <si>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</si>
  <si>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</si>
  <si>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</si>
  <si>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</si>
  <si>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</si>
  <si>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</si>
  <si>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</si>
  <si>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</si>
  <si>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</si>
  <si>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</si>
  <si>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</si>
  <si>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</si>
  <si>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</si>
  <si>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</si>
  <si>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</si>
  <si>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</si>
  <si>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</si>
  <si>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</si>
  <si>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</si>
  <si>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</si>
  <si>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</si>
  <si>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</si>
  <si>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</si>
  <si>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</si>
  <si>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</si>
  <si>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</si>
  <si>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</si>
  <si>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</si>
  <si>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</si>
  <si>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</si>
  <si>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</si>
  <si>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</si>
  <si>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</si>
  <si>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</si>
  <si>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</si>
  <si>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</si>
  <si>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</si>
  <si>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</si>
  <si>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</si>
  <si>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</si>
  <si>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</si>
  <si>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</si>
  <si>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</si>
  <si>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</si>
  <si>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</si>
  <si>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</si>
  <si>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</si>
  <si>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</si>
  <si>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</si>
  <si>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</si>
  <si>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</si>
  <si>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</si>
  <si>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</si>
  <si>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</si>
  <si>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</si>
  <si>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</si>
  <si>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</si>
  <si>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</si>
  <si>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</si>
  <si>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</si>
  <si>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</si>
  <si>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</si>
  <si>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</si>
  <si>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</si>
  <si>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</si>
  <si>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</si>
  <si>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</si>
  <si>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</si>
  <si>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</si>
  <si>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</si>
  <si>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</si>
  <si>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</si>
  <si>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</si>
  <si>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</si>
  <si>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</si>
  <si>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</si>
  <si>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</si>
  <si>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</si>
  <si>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</si>
  <si>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</si>
  <si>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</si>
  <si>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</si>
  <si>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</si>
  <si>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</si>
  <si>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</si>
  <si>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</si>
  <si>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</si>
  <si>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</si>
  <si>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</si>
  <si>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</si>
  <si>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</si>
  <si>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</si>
  <si>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</si>
  <si>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</si>
  <si>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</si>
  <si>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</si>
  <si>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</si>
  <si>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</si>
  <si>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</si>
  <si>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</si>
  <si>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</si>
  <si>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</si>
  <si>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</si>
  <si>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</si>
  <si>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</si>
  <si>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</si>
  <si>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</si>
  <si>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</si>
  <si>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</si>
  <si>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</si>
  <si>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</si>
  <si>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</si>
  <si>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</si>
  <si>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</si>
  <si>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</si>
  <si>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</si>
  <si>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</si>
  <si>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</si>
  <si>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</si>
  <si>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</si>
  <si>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</si>
  <si>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</si>
  <si>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</si>
  <si>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</si>
  <si>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</si>
  <si>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</si>
  <si>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</si>
  <si>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</si>
  <si>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</si>
  <si>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</si>
  <si>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</si>
  <si>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</si>
  <si>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</si>
  <si>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</si>
  <si>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</si>
  <si>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</si>
  <si>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</si>
  <si>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</si>
  <si>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</si>
  <si>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</si>
  <si>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</si>
  <si>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</si>
  <si>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</si>
  <si>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</si>
  <si>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</si>
  <si>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</si>
  <si>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</si>
  <si>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</si>
  <si>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</si>
  <si>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</si>
  <si>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</si>
  <si>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</si>
  <si>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</si>
  <si>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</si>
  <si>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</si>
  <si>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</si>
  <si>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</si>
  <si>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</si>
  <si>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</si>
  <si>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</si>
  <si>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</si>
  <si>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</si>
  <si>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</si>
  <si>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</si>
  <si>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</si>
  <si>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</si>
  <si>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</si>
  <si>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</si>
  <si>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</si>
  <si>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</si>
  <si>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</si>
  <si>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</si>
  <si>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</si>
  <si>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</si>
  <si>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</si>
  <si>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</si>
  <si>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</si>
  <si>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</si>
  <si>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</si>
  <si>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</si>
  <si>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</si>
  <si>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</si>
  <si>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</si>
  <si>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</si>
  <si>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</si>
  <si>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</si>
  <si>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</si>
  <si>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</si>
  <si>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</si>
  <si>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</si>
  <si>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</si>
  <si>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</si>
  <si>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</si>
  <si>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</si>
  <si>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</si>
  <si>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</si>
  <si>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</si>
  <si>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</si>
  <si>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</si>
  <si>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</si>
  <si>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</si>
  <si>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</si>
  <si>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</si>
  <si>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</si>
  <si>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</si>
  <si>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</si>
  <si>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</si>
  <si>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</si>
  <si>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</si>
  <si>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</si>
  <si>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</si>
  <si>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</si>
  <si>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</si>
  <si>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</si>
  <si>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</si>
  <si>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</si>
  <si>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</si>
  <si>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</si>
  <si>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</si>
  <si>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</si>
  <si>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</si>
  <si>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</si>
  <si>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</si>
  <si>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</si>
  <si>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</si>
  <si>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</si>
  <si>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</si>
  <si>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</si>
  <si>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</si>
  <si>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</si>
  <si>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</si>
  <si>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</si>
  <si>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</si>
  <si>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</si>
  <si>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</si>
  <si>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</si>
  <si>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</si>
  <si>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</si>
  <si>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</si>
  <si>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</si>
  <si>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</si>
  <si>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</si>
  <si>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</si>
  <si>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</si>
  <si>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</si>
  <si>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</si>
  <si>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</si>
  <si>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</si>
  <si>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</si>
  <si>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</si>
  <si>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</si>
  <si>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</si>
  <si>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</si>
  <si>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</si>
  <si>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</si>
  <si>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</si>
  <si>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</si>
  <si>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</si>
  <si>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</si>
  <si>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</si>
  <si>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</si>
  <si>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</si>
  <si>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</si>
  <si>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</si>
  <si>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</si>
  <si>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</si>
  <si>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</si>
  <si>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</si>
  <si>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</si>
  <si>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</si>
  <si>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</si>
  <si>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</si>
  <si>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</si>
  <si>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</si>
  <si>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</si>
  <si>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</si>
  <si>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</si>
  <si>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</si>
  <si>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</si>
  <si>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</si>
  <si>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</si>
  <si>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</si>
  <si>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</si>
  <si>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</si>
  <si>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</si>
  <si>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</si>
  <si>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</si>
  <si>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</si>
  <si>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</si>
  <si>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</si>
  <si>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</si>
  <si>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</si>
  <si>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</si>
  <si>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</si>
  <si>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</si>
  <si>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</si>
  <si>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</si>
  <si>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</si>
  <si>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</si>
  <si>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</si>
  <si>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</si>
  <si>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</si>
  <si>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</si>
  <si>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</si>
  <si>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</si>
  <si>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</si>
  <si>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</si>
  <si>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</si>
  <si>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</si>
  <si>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</si>
  <si>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</si>
  <si>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</si>
  <si>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</si>
  <si>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</si>
  <si>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</si>
  <si>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</si>
  <si>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</si>
  <si>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</si>
  <si>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</si>
  <si>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</si>
  <si>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</si>
  <si>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</si>
  <si>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</si>
  <si>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</si>
  <si>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</si>
  <si>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</si>
  <si>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</si>
  <si>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</si>
  <si>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</si>
  <si>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</si>
  <si>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</si>
  <si>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</si>
  <si>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</si>
  <si>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</si>
  <si>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</si>
  <si>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</si>
  <si>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</si>
  <si>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</si>
  <si>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</si>
  <si>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</si>
  <si>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</si>
  <si>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</si>
  <si>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</si>
  <si>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</si>
  <si>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</si>
  <si>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</si>
  <si>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</si>
  <si>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</si>
  <si>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</si>
  <si>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</si>
  <si>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</si>
  <si>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</si>
  <si>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</si>
  <si>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</si>
  <si>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</si>
  <si>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</si>
  <si>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</si>
  <si>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</si>
  <si>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</si>
  <si>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</si>
  <si>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</si>
  <si>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</si>
  <si>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</si>
  <si>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</si>
  <si>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</si>
  <si>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</si>
  <si>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</si>
  <si>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</si>
  <si>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</si>
  <si>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</si>
  <si>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</si>
  <si>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</si>
  <si>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</si>
  <si>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</si>
  <si>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</si>
  <si>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</si>
  <si>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</si>
  <si>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</si>
  <si>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</si>
  <si>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</si>
  <si>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</si>
  <si>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</si>
  <si>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</si>
  <si>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</si>
  <si>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</si>
  <si>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</si>
  <si>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</si>
  <si>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</si>
  <si>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</si>
  <si>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</si>
  <si>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</si>
  <si>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</si>
  <si>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</si>
  <si>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</si>
  <si>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</si>
  <si>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</si>
  <si>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</si>
  <si>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</si>
  <si>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</si>
  <si>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</si>
  <si>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</si>
  <si>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</si>
  <si>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</si>
  <si>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</si>
  <si>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</si>
  <si>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</si>
  <si>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</si>
  <si>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</si>
  <si>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</si>
  <si>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</si>
  <si>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</si>
  <si>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</si>
  <si>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</si>
  <si>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</si>
  <si>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</si>
  <si>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</si>
  <si>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</si>
  <si>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</si>
  <si>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</si>
  <si>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</si>
  <si>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</si>
  <si>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</si>
  <si>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</si>
  <si>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</si>
  <si>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</si>
  <si>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</si>
  <si>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</si>
  <si>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</si>
  <si>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</si>
  <si>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</si>
  <si>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</si>
  <si>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</si>
  <si>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</si>
  <si>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</si>
  <si>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</si>
  <si>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</si>
  <si>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</si>
  <si>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</si>
  <si>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</si>
  <si>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</si>
  <si>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</si>
  <si>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</si>
  <si>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</si>
  <si>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</si>
  <si>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</si>
  <si>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</si>
  <si>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</si>
  <si>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</si>
  <si>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</si>
  <si>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</si>
  <si>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</si>
  <si>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</si>
  <si>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</si>
  <si>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</si>
  <si>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</si>
  <si>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</si>
  <si>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</si>
  <si>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</si>
  <si>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</si>
  <si>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</si>
  <si>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</si>
  <si>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</si>
  <si>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</si>
  <si>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</si>
  <si>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</si>
  <si>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</si>
  <si>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</si>
  <si>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</si>
  <si>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</si>
  <si>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</si>
  <si>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</si>
  <si>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</si>
  <si>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</si>
  <si>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</si>
  <si>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</si>
  <si>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</si>
  <si>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</si>
  <si>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</si>
  <si>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</si>
  <si>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</si>
  <si>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</si>
  <si>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</si>
  <si>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</si>
  <si>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</si>
  <si>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</si>
  <si>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</si>
  <si>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</si>
  <si>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</si>
  <si>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</si>
  <si>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</si>
  <si>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</si>
  <si>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</si>
  <si>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</si>
  <si>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</si>
  <si>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</si>
  <si>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</si>
  <si>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</si>
  <si>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</si>
  <si>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</si>
  <si>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</si>
  <si>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</si>
  <si>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</si>
  <si>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</si>
  <si>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</si>
  <si>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</si>
  <si>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</si>
  <si>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</si>
  <si>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</si>
  <si>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</si>
  <si>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</si>
  <si>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</si>
  <si>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</si>
  <si>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</si>
  <si>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</si>
  <si>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</si>
  <si>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</si>
  <si>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</si>
  <si>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</si>
  <si>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</si>
  <si>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</si>
  <si>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</si>
  <si>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</si>
  <si>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</si>
  <si>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</si>
  <si>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</si>
  <si>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</si>
  <si>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</si>
  <si>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</si>
  <si>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</si>
  <si>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</si>
  <si>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</si>
  <si>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</si>
  <si>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</si>
  <si>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</si>
  <si>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</si>
  <si>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</si>
  <si>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</si>
  <si>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</si>
  <si>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</si>
  <si>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</si>
  <si>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</si>
  <si>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</si>
  <si>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</si>
  <si>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</si>
  <si>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</si>
  <si>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</si>
  <si>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</si>
  <si>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</si>
  <si>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</si>
  <si>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</si>
  <si>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</si>
  <si>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</si>
  <si>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</si>
  <si>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</si>
  <si>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</si>
  <si>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</si>
  <si>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</si>
  <si>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</si>
  <si>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</si>
  <si>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</si>
  <si>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</si>
  <si>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</si>
  <si>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</si>
  <si>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</si>
  <si>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</si>
  <si>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</si>
  <si>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</si>
  <si>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</si>
  <si>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</si>
  <si>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</si>
  <si>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</si>
  <si>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</si>
  <si>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</si>
  <si>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</si>
  <si>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</si>
  <si>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</si>
  <si>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</si>
  <si>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</si>
  <si>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</si>
  <si>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</si>
  <si>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</si>
  <si>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</si>
  <si>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</si>
  <si>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</si>
  <si>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</si>
  <si>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</si>
  <si>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</si>
  <si>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</si>
  <si>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</si>
  <si>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</si>
  <si>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</si>
  <si>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</si>
  <si>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</si>
  <si>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</si>
  <si>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</si>
  <si>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</si>
  <si>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</si>
  <si>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</si>
  <si>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</si>
  <si>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</si>
  <si>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</si>
  <si>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</si>
  <si>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</si>
  <si>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</si>
  <si>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</si>
  <si>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</si>
  <si>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</si>
  <si>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</si>
  <si>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</si>
  <si>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</si>
  <si>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</si>
  <si>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</si>
  <si>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</si>
  <si>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</si>
  <si>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</si>
  <si>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</si>
  <si>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</si>
  <si>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</si>
  <si>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</si>
  <si>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</si>
  <si>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</si>
  <si>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</si>
  <si>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</si>
  <si>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</si>
  <si>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</si>
  <si>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</si>
  <si>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</si>
  <si>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</si>
  <si>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</si>
  <si>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</si>
  <si>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</si>
  <si>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</si>
  <si>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</si>
  <si>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</si>
  <si>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</si>
  <si>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</si>
  <si>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</si>
  <si>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</si>
  <si>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</si>
  <si>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</si>
  <si>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</si>
  <si>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</si>
  <si>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</si>
  <si>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</si>
  <si>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</si>
  <si>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</si>
  <si>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</si>
  <si>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</si>
  <si>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</si>
  <si>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</si>
  <si>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</si>
  <si>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</si>
  <si>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</si>
  <si>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</si>
  <si>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</si>
  <si>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</si>
  <si>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</si>
  <si>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</si>
  <si>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</si>
  <si>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</si>
  <si>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</si>
  <si>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</si>
  <si>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</si>
  <si>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</si>
  <si>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</si>
  <si>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</si>
  <si>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</si>
  <si>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</si>
  <si>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</si>
  <si>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</si>
  <si>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</si>
  <si>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</si>
  <si>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</si>
  <si>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</si>
  <si>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</si>
  <si>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</si>
  <si>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</si>
  <si>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</si>
  <si>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</si>
  <si>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</si>
  <si>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</si>
  <si>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</si>
  <si>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</si>
  <si>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</si>
  <si>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</si>
  <si>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</si>
  <si>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</si>
  <si>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</si>
  <si>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</si>
  <si>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</si>
  <si>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</si>
  <si>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</si>
  <si>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</si>
  <si>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</si>
  <si>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</si>
  <si>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</si>
  <si>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</si>
  <si>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</si>
  <si>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</si>
  <si>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</si>
  <si>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</si>
  <si>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</si>
  <si>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</si>
  <si>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</si>
  <si>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</si>
  <si>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</si>
  <si>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</si>
  <si>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</si>
  <si>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</si>
  <si>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</si>
  <si>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</si>
  <si>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</si>
  <si>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</si>
  <si>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</si>
  <si>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</si>
  <si>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</si>
  <si>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</si>
  <si>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</si>
  <si>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</si>
  <si>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</si>
  <si>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</si>
  <si>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</si>
  <si>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</si>
  <si>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</si>
  <si>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</si>
  <si>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</si>
  <si>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</si>
  <si>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</si>
  <si>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</si>
  <si>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</si>
  <si>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</si>
  <si>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</si>
  <si>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</si>
  <si>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</si>
  <si>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</si>
  <si>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</si>
  <si>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</si>
  <si>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</si>
  <si>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</si>
  <si>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</si>
  <si>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</si>
  <si>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</si>
  <si>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</si>
  <si>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</si>
  <si>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</si>
  <si>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</si>
  <si>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</si>
  <si>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</si>
  <si>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</si>
  <si>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</si>
  <si>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</si>
  <si>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</si>
  <si>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</si>
  <si>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</si>
  <si>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</si>
  <si>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</si>
  <si>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</si>
  <si>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</si>
  <si>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</si>
  <si>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</si>
  <si>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</si>
  <si>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</si>
  <si>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</si>
  <si>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</si>
  <si>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</si>
  <si>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</si>
  <si>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</si>
  <si>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</si>
  <si>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</si>
  <si>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</si>
  <si>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</si>
  <si>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</si>
  <si>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</si>
  <si>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</si>
  <si>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</si>
  <si>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</si>
  <si>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</si>
  <si>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</si>
  <si>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</si>
  <si>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</si>
  <si>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</si>
  <si>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</si>
  <si>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</si>
  <si>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</si>
  <si>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</si>
  <si>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</si>
  <si>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</si>
  <si>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</si>
  <si>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</si>
  <si>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</si>
  <si>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</si>
  <si>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</si>
  <si>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</si>
  <si>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</si>
  <si>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</si>
  <si>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</si>
  <si>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</si>
  <si>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</si>
  <si>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</si>
  <si>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</si>
  <si>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</si>
  <si>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</si>
  <si>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</si>
  <si>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</si>
  <si>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</si>
  <si>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</si>
  <si>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</si>
  <si>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</si>
  <si>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</si>
  <si>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</si>
  <si>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</si>
  <si>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</si>
  <si>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</si>
  <si>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</si>
  <si>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</si>
  <si>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</si>
  <si>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</si>
  <si>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</si>
  <si>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</si>
  <si>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</si>
  <si>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</si>
  <si>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</si>
  <si>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</si>
  <si>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</si>
  <si>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</si>
  <si>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</si>
  <si>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</si>
  <si>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</si>
  <si>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</si>
  <si>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</si>
  <si>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</si>
  <si>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</si>
  <si>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</si>
  <si>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</si>
  <si>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</si>
  <si>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</si>
  <si>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</si>
  <si>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</si>
  <si>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</si>
  <si>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</si>
  <si>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</si>
  <si>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</si>
  <si>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</si>
  <si>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</si>
  <si>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</si>
  <si>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</si>
  <si>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</si>
  <si>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</si>
  <si>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</si>
  <si>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</si>
  <si>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</si>
  <si>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</si>
  <si>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</si>
  <si>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</si>
  <si>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</si>
  <si>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</si>
  <si>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</si>
  <si>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</si>
  <si>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</si>
  <si>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</si>
  <si>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</si>
  <si>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</si>
  <si>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</si>
  <si>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</si>
  <si>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</si>
  <si>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</si>
  <si>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</si>
  <si>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</si>
  <si>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</si>
  <si>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</si>
  <si>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</si>
  <si>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</si>
  <si>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</si>
  <si>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</si>
  <si>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</si>
  <si>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</si>
  <si>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</si>
  <si>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</si>
  <si>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</si>
  <si>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</si>
  <si>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</si>
  <si>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</si>
  <si>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</si>
  <si>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</si>
  <si>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</si>
  <si>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</si>
  <si>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</si>
  <si>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</si>
  <si>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</si>
  <si>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</si>
  <si>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</si>
  <si>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</si>
  <si>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</si>
  <si>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</si>
  <si>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</si>
  <si>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</si>
  <si>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</si>
  <si>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</si>
  <si>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</si>
  <si>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</si>
  <si>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</si>
  <si>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</si>
  <si>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</si>
  <si>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</si>
  <si>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</si>
  <si>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</si>
  <si>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</si>
  <si>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</si>
  <si>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</si>
  <si>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</si>
  <si>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</si>
  <si>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</si>
  <si>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</si>
  <si>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</si>
  <si>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</si>
  <si>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</si>
  <si>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</si>
  <si>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</si>
  <si>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</si>
  <si>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</si>
  <si>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</si>
  <si>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</si>
  <si>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</si>
  <si>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</si>
  <si>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</si>
  <si>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</si>
  <si>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</si>
  <si>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</si>
  <si>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</si>
  <si>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</si>
  <si>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</si>
  <si>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</si>
  <si>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</si>
  <si>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</si>
  <si>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</si>
  <si>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</si>
  <si>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</si>
  <si>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</si>
  <si>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</si>
  <si>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</si>
  <si>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</si>
  <si>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</si>
  <si>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</si>
  <si>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</si>
  <si>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</si>
  <si>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</si>
  <si>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</si>
  <si>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</si>
  <si>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</si>
  <si>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</si>
  <si>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</si>
  <si>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</si>
  <si>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</si>
  <si>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</si>
  <si>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</si>
  <si>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</si>
  <si>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</si>
  <si>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</si>
  <si>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</si>
  <si>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</si>
  <si>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</si>
  <si>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</si>
  <si>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</si>
  <si>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</si>
  <si>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</si>
  <si>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</si>
  <si>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</si>
  <si>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</si>
  <si>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</si>
  <si>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</si>
  <si>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</si>
  <si>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</si>
  <si>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</si>
  <si>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</si>
  <si>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</si>
  <si>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</si>
  <si>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</si>
  <si>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</si>
  <si>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</si>
  <si>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</si>
  <si>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</si>
  <si>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</si>
  <si>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</si>
  <si>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</si>
  <si>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</si>
  <si>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</si>
  <si>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</si>
  <si>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</si>
  <si>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</si>
  <si>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</si>
  <si>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</si>
  <si>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</si>
  <si>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</si>
  <si>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</si>
  <si>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</si>
  <si>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</si>
  <si>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</si>
  <si>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</si>
  <si>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</si>
  <si>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</si>
  <si>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</si>
  <si>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</si>
  <si>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</si>
  <si>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</si>
  <si>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</si>
  <si>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</si>
  <si>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</si>
  <si>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</si>
  <si>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</si>
  <si>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</si>
  <si>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</si>
  <si>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</si>
  <si>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</si>
  <si>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</si>
  <si>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</si>
  <si>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</si>
  <si>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</si>
  <si>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</si>
  <si>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</si>
  <si>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</si>
  <si>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</si>
  <si>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</si>
  <si>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</si>
  <si>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</si>
  <si>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</si>
  <si>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</si>
  <si>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</si>
  <si>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</si>
  <si>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</si>
  <si>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</si>
  <si>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</si>
  <si>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</si>
  <si>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</si>
  <si>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</si>
  <si>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</si>
  <si>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</si>
  <si>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</si>
  <si>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</si>
  <si>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</si>
  <si>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</si>
  <si>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</si>
  <si>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</si>
  <si>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</si>
  <si>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</si>
  <si>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</si>
  <si>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</si>
  <si>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</si>
  <si>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</si>
  <si>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</si>
  <si>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</si>
  <si>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</si>
  <si>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</si>
  <si>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</si>
  <si>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</si>
  <si>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</si>
  <si>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</si>
  <si>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</si>
  <si>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</si>
  <si>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</si>
  <si>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</si>
  <si>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</si>
  <si>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</si>
  <si>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</si>
  <si>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</si>
  <si>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</si>
  <si>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</si>
  <si>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</si>
  <si>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</si>
  <si>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</si>
  <si>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</si>
  <si>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</si>
  <si>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</si>
  <si>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</si>
  <si>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</si>
  <si>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</si>
  <si>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</si>
  <si>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</si>
  <si>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</si>
  <si>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</si>
  <si>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</si>
  <si>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</si>
  <si>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</si>
  <si>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</si>
  <si>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</si>
  <si>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</si>
  <si>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</si>
  <si>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</si>
  <si>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</si>
  <si>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</si>
  <si>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</si>
  <si>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</si>
  <si>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</si>
  <si>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</si>
  <si>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</si>
  <si>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</si>
  <si>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</si>
  <si>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</si>
  <si>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</si>
  <si>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</si>
  <si>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</si>
  <si>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</si>
  <si>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</si>
  <si>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</si>
  <si>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</si>
  <si>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</si>
  <si>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</si>
  <si>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</si>
  <si>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</si>
  <si>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</si>
  <si>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</si>
  <si>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</si>
  <si>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</si>
  <si>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</si>
  <si>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</si>
  <si>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</si>
  <si>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</si>
  <si>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</si>
  <si>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</si>
  <si>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</si>
  <si>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</si>
  <si>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</si>
  <si>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</si>
  <si>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</si>
  <si>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</si>
  <si>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</si>
  <si>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</si>
  <si>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</si>
  <si>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</si>
  <si>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</si>
  <si>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</si>
  <si>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</si>
  <si>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</si>
  <si>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</si>
  <si>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</si>
  <si>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</si>
  <si>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</si>
  <si>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</si>
  <si>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</si>
  <si>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</si>
  <si>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</si>
  <si>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</si>
  <si>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</si>
  <si>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</si>
  <si>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</si>
  <si>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</si>
  <si>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</si>
  <si>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</si>
  <si>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</si>
  <si>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</si>
  <si>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</si>
  <si>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</si>
  <si>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</si>
  <si>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</si>
  <si>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</si>
  <si>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</si>
  <si>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</si>
  <si>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</si>
  <si>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</si>
  <si>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</si>
  <si>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</si>
  <si>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</si>
  <si>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</si>
  <si>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</si>
  <si>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</si>
  <si>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</si>
  <si>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</si>
  <si>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</si>
  <si>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</si>
  <si>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</si>
  <si>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</si>
  <si>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</si>
  <si>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</si>
  <si>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</si>
  <si>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</si>
  <si>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</si>
  <si>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</si>
  <si>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</si>
  <si>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</si>
  <si>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</si>
  <si>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</si>
  <si>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</si>
  <si>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</si>
  <si>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</si>
  <si>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</si>
  <si>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</si>
  <si>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</si>
  <si>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</si>
  <si>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</si>
  <si>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</si>
  <si>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</si>
  <si>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</si>
  <si>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</si>
  <si>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</si>
  <si>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</si>
  <si>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</si>
  <si>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</si>
  <si>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</si>
  <si>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</si>
  <si>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</si>
  <si>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</si>
  <si>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</si>
  <si>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</si>
  <si>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</si>
  <si>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</si>
  <si>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</si>
  <si>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</si>
  <si>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</si>
  <si>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</si>
  <si>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</si>
  <si>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</si>
  <si>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</si>
  <si>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</si>
  <si>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</si>
  <si>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</si>
  <si>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</si>
  <si>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</si>
  <si>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</si>
  <si>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</si>
  <si>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</si>
  <si>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</si>
  <si>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</si>
  <si>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</si>
  <si>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</si>
  <si>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</si>
  <si>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</si>
  <si>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</si>
  <si>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</si>
  <si>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</si>
  <si>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</si>
  <si>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</si>
  <si>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</si>
  <si>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</si>
  <si>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</si>
  <si>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</si>
  <si>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</si>
  <si>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</si>
  <si>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</si>
  <si>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</si>
  <si>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</si>
  <si>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</si>
  <si>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</si>
  <si>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</si>
  <si>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</si>
  <si>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</si>
  <si>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</si>
  <si>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</si>
  <si>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</si>
  <si>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</si>
  <si>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</si>
  <si>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</si>
  <si>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</si>
  <si>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</si>
  <si>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</si>
  <si>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</si>
  <si>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</si>
  <si>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</si>
  <si>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</si>
  <si>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</si>
  <si>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</si>
  <si>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</si>
  <si>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</si>
  <si>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</si>
  <si>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</si>
  <si>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</si>
  <si>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</si>
  <si>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</si>
  <si>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</si>
  <si>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</si>
  <si>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</si>
  <si>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</si>
  <si>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</si>
  <si>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</si>
  <si>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</si>
  <si>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</si>
  <si>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</si>
  <si>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</si>
  <si>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</si>
  <si>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</si>
  <si>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</si>
  <si>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</si>
  <si>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</si>
  <si>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</si>
  <si>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</si>
  <si>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</si>
  <si>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</si>
  <si>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</si>
  <si>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</si>
  <si>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</si>
  <si>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</si>
  <si>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</si>
  <si>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</si>
  <si>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</si>
  <si>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</si>
  <si>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</si>
  <si>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</si>
  <si>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</si>
  <si>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</si>
  <si>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</si>
  <si>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</si>
  <si>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</si>
  <si>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</si>
  <si>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</si>
  <si>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</si>
  <si>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</si>
  <si>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</si>
  <si>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</si>
  <si>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</si>
  <si>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</si>
  <si>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</si>
  <si>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</si>
  <si>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</si>
  <si>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</si>
  <si>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</si>
  <si>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</si>
  <si>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</si>
  <si>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</si>
  <si>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</si>
  <si>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</si>
  <si>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</si>
  <si>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</si>
  <si>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</si>
  <si>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</si>
  <si>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</si>
  <si>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</si>
  <si>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</si>
  <si>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</si>
  <si>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</si>
  <si>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</si>
  <si>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</si>
  <si>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</si>
  <si>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</si>
  <si>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</si>
  <si>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</si>
  <si>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</si>
  <si>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</si>
  <si>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</si>
  <si>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</si>
  <si>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</si>
  <si>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</si>
  <si>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</si>
  <si>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</si>
  <si>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</si>
  <si>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</si>
  <si>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</si>
  <si>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</si>
  <si>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</si>
  <si>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</si>
  <si>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</si>
  <si>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</si>
  <si>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</si>
  <si>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</si>
  <si>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</si>
  <si>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</si>
  <si>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</si>
  <si>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</si>
  <si>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</si>
  <si>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</si>
  <si>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</si>
  <si>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</si>
  <si>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</si>
  <si>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</si>
  <si>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</si>
  <si>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</si>
  <si>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</si>
  <si>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</si>
  <si>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</si>
  <si>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</si>
  <si>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</si>
  <si>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</si>
  <si>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</si>
  <si>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</si>
  <si>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</si>
  <si>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</si>
  <si>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</si>
  <si>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</si>
  <si>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</si>
  <si>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</si>
  <si>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</si>
  <si>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</si>
  <si>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</si>
  <si>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</si>
  <si>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</si>
  <si>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</si>
  <si>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</si>
  <si>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</si>
  <si>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</si>
  <si>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</si>
  <si>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</si>
  <si>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</si>
  <si>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</si>
  <si>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</si>
  <si>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</si>
  <si>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</si>
  <si>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</si>
  <si>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</si>
  <si>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</si>
  <si>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</si>
  <si>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</si>
  <si>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</si>
  <si>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</si>
  <si>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</si>
  <si>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</si>
  <si>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</si>
  <si>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</si>
  <si>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</si>
  <si>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</si>
  <si>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</si>
  <si>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</si>
  <si>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</si>
  <si>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</si>
  <si>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</si>
  <si>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</si>
  <si>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</si>
  <si>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</si>
  <si>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</si>
  <si>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</si>
  <si>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</si>
  <si>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</si>
  <si>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</si>
  <si>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</si>
  <si>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</si>
  <si>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</si>
  <si>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</si>
  <si>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</si>
  <si>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</si>
  <si>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</si>
  <si>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</si>
  <si>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</si>
  <si>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</si>
  <si>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</si>
  <si>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</si>
  <si>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</si>
  <si>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</si>
  <si>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</si>
  <si>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</si>
  <si>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</si>
  <si>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</si>
  <si>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</si>
  <si>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</si>
  <si>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</si>
  <si>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</si>
  <si>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</si>
  <si>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</si>
  <si>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</si>
  <si>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</si>
  <si>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</si>
  <si>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</si>
  <si>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</si>
  <si>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</si>
  <si>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</si>
  <si>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</si>
  <si>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</si>
  <si>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</si>
  <si>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</si>
  <si>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</si>
  <si>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</si>
  <si>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</si>
  <si>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</si>
  <si>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</si>
  <si>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</si>
  <si>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</si>
  <si>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</si>
  <si>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</si>
  <si>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</si>
  <si>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</si>
  <si>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</si>
  <si>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</si>
  <si>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</si>
  <si>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</si>
  <si>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</si>
  <si>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</si>
  <si>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</si>
  <si>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</si>
  <si>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</si>
  <si>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</si>
  <si>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</si>
  <si>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</si>
  <si>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</si>
  <si>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</si>
  <si>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</si>
  <si>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</si>
  <si>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</si>
  <si>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</si>
  <si>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</si>
  <si>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</si>
  <si>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</si>
  <si>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</si>
  <si>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</si>
  <si>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</si>
  <si>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</si>
  <si>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</si>
  <si>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</si>
  <si>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</si>
  <si>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</si>
  <si>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</si>
  <si>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</si>
  <si>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</si>
  <si>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</si>
  <si>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</si>
  <si>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</si>
  <si>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</si>
  <si>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</si>
  <si>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</si>
  <si>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</si>
  <si>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</si>
  <si>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</si>
  <si>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</si>
  <si>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</si>
  <si>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</si>
  <si>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</si>
  <si>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</si>
  <si>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</si>
  <si>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</si>
  <si>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</si>
  <si>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</si>
  <si>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</si>
  <si>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</si>
  <si>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</si>
  <si>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</si>
  <si>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</si>
  <si>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</si>
  <si>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</si>
  <si>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</si>
  <si>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</si>
  <si>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</si>
  <si>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</si>
  <si>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</si>
  <si>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</si>
  <si>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</si>
  <si>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</si>
  <si>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</si>
  <si>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</si>
  <si>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</si>
  <si>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</si>
  <si>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</si>
  <si>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</si>
  <si>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</si>
  <si>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</si>
  <si>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</si>
  <si>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</si>
  <si>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</si>
  <si>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</si>
  <si>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</si>
  <si>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</si>
  <si>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</si>
  <si>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</si>
  <si>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</si>
  <si>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</si>
  <si>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</si>
  <si>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</si>
  <si>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</si>
  <si>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</si>
  <si>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</si>
  <si>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</si>
  <si>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</si>
  <si>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</si>
  <si>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</si>
  <si>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</si>
  <si>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</si>
  <si>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</si>
  <si>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</si>
  <si>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</si>
  <si>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</si>
  <si>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</si>
  <si>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</si>
  <si>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</si>
  <si>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</si>
  <si>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</si>
  <si>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</si>
  <si>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</si>
  <si>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</si>
  <si>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</si>
  <si>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</si>
  <si>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</si>
  <si>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</si>
  <si>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</si>
  <si>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</si>
  <si>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</si>
  <si>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</si>
  <si>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</si>
  <si>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</si>
  <si>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</si>
  <si>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</si>
  <si>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</si>
  <si>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</si>
  <si>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</si>
  <si>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</si>
  <si>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</si>
  <si>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</si>
  <si>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</si>
  <si>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</si>
  <si>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</si>
  <si>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</si>
  <si>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</si>
  <si>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</si>
  <si>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</si>
  <si>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</si>
  <si>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</si>
  <si>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</si>
  <si>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</si>
  <si>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</si>
  <si>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</si>
  <si>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</si>
  <si>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</si>
  <si>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</si>
  <si>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</si>
  <si>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</si>
  <si>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</si>
  <si>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</si>
  <si>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</si>
  <si>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</si>
  <si>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</si>
  <si>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</si>
  <si>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</si>
  <si>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</si>
  <si>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</si>
  <si>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</si>
  <si>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</si>
  <si>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</si>
  <si>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</si>
  <si>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</si>
  <si>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</si>
  <si>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</si>
  <si>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</si>
  <si>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</si>
  <si>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</si>
  <si>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</si>
  <si>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</si>
  <si>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</si>
  <si>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</si>
  <si>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</si>
  <si>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</si>
  <si>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</si>
  <si>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</si>
  <si>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</si>
  <si>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</si>
  <si>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</si>
  <si>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</si>
  <si>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</si>
  <si>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</si>
  <si>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</si>
  <si>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</si>
  <si>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</si>
  <si>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</si>
  <si>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</si>
  <si>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</si>
  <si>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</si>
  <si>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</si>
  <si>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</si>
  <si>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</si>
  <si>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</si>
  <si>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</si>
  <si>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</si>
  <si>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</si>
  <si>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</si>
  <si>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</si>
  <si>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</si>
  <si>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</si>
  <si>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</si>
  <si>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</si>
  <si>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</si>
  <si>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</si>
  <si>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</si>
  <si>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</si>
  <si>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</si>
  <si>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</si>
  <si>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</si>
  <si>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</si>
  <si>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</si>
  <si>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</si>
  <si>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</si>
  <si>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</si>
  <si>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</si>
  <si>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</si>
  <si>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</si>
  <si>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</si>
  <si>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</si>
  <si>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</si>
  <si>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</si>
  <si>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</si>
  <si>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</si>
  <si>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</si>
  <si>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</si>
  <si>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</si>
  <si>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</si>
  <si>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</si>
  <si>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</si>
  <si>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</si>
  <si>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</si>
  <si>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</si>
  <si>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</si>
  <si>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</si>
  <si>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</si>
  <si>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</si>
  <si>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</si>
  <si>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</si>
  <si>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</si>
  <si>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</si>
  <si>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</si>
  <si>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</si>
  <si>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</si>
  <si>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</si>
  <si>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</si>
  <si>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</si>
  <si>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</si>
  <si>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</si>
  <si>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</si>
  <si>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</si>
  <si>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</si>
  <si>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</si>
  <si>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</si>
  <si>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</si>
  <si>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</si>
  <si>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</si>
  <si>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</si>
  <si>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</si>
  <si>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</si>
  <si>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</si>
  <si>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</si>
  <si>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</si>
  <si>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</si>
  <si>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</si>
  <si>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</si>
  <si>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</si>
  <si>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</si>
  <si>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</si>
  <si>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</si>
  <si>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</si>
  <si>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</si>
  <si>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</si>
  <si>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</si>
  <si>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</si>
  <si>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</si>
  <si>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</si>
  <si>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</si>
  <si>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</si>
  <si>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</si>
  <si>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</si>
  <si>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</si>
  <si>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</si>
  <si>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</si>
  <si>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</si>
  <si>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</si>
  <si>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</si>
  <si>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</si>
  <si>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</si>
  <si>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</si>
  <si>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</si>
  <si>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</si>
  <si>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</si>
  <si>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</si>
  <si>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</si>
  <si>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</si>
  <si>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</si>
  <si>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</si>
  <si>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</si>
  <si>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</si>
  <si>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</si>
  <si>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</si>
  <si>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</si>
  <si>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</si>
  <si>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</si>
  <si>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</si>
  <si>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</si>
  <si>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</si>
  <si>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</si>
  <si>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</si>
  <si>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</si>
  <si>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</si>
  <si>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</si>
  <si>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</si>
  <si>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</si>
  <si>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</si>
  <si>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</si>
  <si>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</si>
  <si>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</si>
  <si>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</si>
  <si>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</si>
  <si>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</si>
  <si>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</si>
  <si>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</si>
  <si>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</si>
  <si>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</si>
  <si>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</si>
  <si>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</si>
  <si>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</si>
  <si>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</si>
  <si>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</si>
  <si>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</si>
  <si>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</si>
  <si>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</si>
  <si>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</si>
  <si>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</si>
  <si>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</si>
  <si>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</si>
  <si>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</si>
  <si>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</si>
  <si>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</si>
  <si>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</si>
  <si>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</si>
  <si>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</si>
  <si>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</si>
  <si>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</si>
  <si>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</si>
  <si>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</si>
  <si>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</si>
  <si>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</si>
  <si>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</si>
  <si>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</si>
  <si>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</si>
  <si>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</si>
  <si>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</si>
  <si>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</si>
  <si>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</si>
  <si>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</si>
  <si>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</si>
  <si>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</si>
  <si>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</si>
  <si>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</si>
  <si>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</si>
  <si>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</si>
  <si>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</si>
  <si>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</si>
  <si>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</si>
  <si>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</si>
  <si>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</si>
  <si>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</si>
  <si>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</si>
  <si>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</si>
  <si>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</si>
  <si>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</si>
  <si>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</si>
  <si>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</si>
  <si>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</si>
  <si>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</si>
  <si>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</si>
  <si>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</si>
  <si>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</si>
  <si>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</si>
  <si>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</si>
  <si>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</si>
  <si>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</si>
  <si>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</si>
  <si>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</si>
  <si>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</si>
  <si>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</si>
  <si>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</si>
  <si>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</si>
  <si>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</si>
  <si>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</si>
  <si>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</si>
  <si>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</si>
  <si>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</si>
  <si>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</si>
  <si>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</si>
  <si>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</si>
  <si>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</si>
  <si>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</si>
  <si>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</si>
  <si>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</si>
  <si>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</si>
  <si>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</si>
  <si>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</si>
  <si>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</si>
  <si>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</si>
  <si>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</si>
  <si>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</si>
  <si>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</si>
  <si>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</si>
  <si>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</si>
  <si>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</si>
  <si>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</si>
  <si>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</si>
  <si>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</si>
  <si>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</si>
  <si>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</si>
  <si>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</si>
  <si>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</si>
  <si>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</si>
  <si>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</si>
  <si>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</si>
  <si>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</si>
  <si>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</si>
  <si>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</si>
  <si>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</si>
  <si>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</si>
  <si>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</si>
  <si>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</si>
  <si>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</si>
  <si>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</si>
  <si>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</si>
  <si>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</si>
  <si>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</si>
  <si>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</si>
  <si>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</si>
  <si>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</si>
  <si>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</si>
  <si>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</si>
  <si>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</si>
  <si>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</si>
  <si>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</si>
  <si>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</si>
  <si>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</si>
  <si>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</si>
  <si>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</si>
  <si>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</si>
  <si>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</si>
  <si>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</si>
  <si>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</si>
  <si>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</si>
  <si>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</si>
  <si>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</si>
  <si>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</si>
  <si>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</si>
  <si>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</si>
  <si>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</si>
  <si>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</si>
  <si>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</si>
  <si>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</si>
  <si>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</si>
  <si>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</si>
  <si>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</si>
  <si>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</si>
  <si>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</si>
  <si>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</si>
  <si>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</si>
  <si>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</si>
  <si>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</si>
  <si>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</si>
  <si>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</si>
  <si>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</si>
  <si>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</si>
  <si>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</si>
  <si>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</si>
  <si>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</si>
  <si>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</si>
  <si>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</si>
  <si>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</si>
  <si>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</si>
  <si>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</si>
  <si>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</si>
  <si>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</si>
  <si>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</si>
  <si>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</si>
  <si>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</si>
  <si>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</si>
  <si>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</si>
  <si>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</si>
  <si>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</si>
  <si>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</si>
  <si>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</si>
  <si>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</si>
  <si>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</si>
  <si>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</si>
  <si>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</si>
  <si>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</si>
  <si>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</si>
  <si>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</si>
  <si>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</si>
  <si>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</si>
  <si>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</si>
  <si>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</si>
  <si>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</si>
  <si>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</si>
  <si>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</si>
  <si>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</si>
  <si>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</si>
  <si>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</si>
  <si>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</si>
  <si>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</si>
  <si>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</si>
  <si>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</si>
  <si>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</si>
  <si>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</si>
  <si>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</si>
  <si>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</si>
  <si>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</si>
  <si>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</si>
  <si>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</si>
  <si>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</si>
  <si>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</si>
  <si>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</si>
  <si>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</si>
  <si>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</si>
  <si>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</si>
  <si>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</si>
  <si>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</si>
  <si>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</si>
  <si>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</si>
  <si>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</si>
  <si>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</si>
  <si>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</si>
  <si>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</si>
  <si>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</si>
  <si>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</si>
  <si>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</si>
  <si>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</si>
  <si>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</si>
  <si>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</si>
  <si>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</si>
  <si>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</si>
  <si>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</si>
  <si>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</si>
  <si>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</si>
  <si>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</si>
  <si>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</si>
  <si>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</si>
  <si>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</si>
  <si>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</si>
  <si>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</si>
  <si>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</si>
  <si>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</si>
  <si>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</si>
  <si>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</si>
  <si>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</si>
  <si>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</si>
  <si>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</si>
  <si>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</si>
  <si>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</si>
  <si>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</si>
  <si>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</si>
  <si>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</si>
  <si>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</si>
  <si>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</si>
  <si>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</si>
  <si>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</si>
  <si>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</si>
  <si>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</si>
  <si>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</si>
  <si>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</si>
  <si>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</si>
  <si>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</si>
  <si>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</si>
  <si>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</si>
  <si>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</si>
  <si>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</si>
  <si>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</si>
  <si>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</si>
  <si>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</si>
  <si>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</si>
  <si>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</si>
  <si>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</si>
  <si>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</si>
  <si>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</si>
  <si>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</si>
  <si>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</si>
  <si>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</si>
  <si>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</si>
  <si>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</si>
  <si>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</si>
  <si>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</si>
  <si>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</si>
  <si>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</si>
  <si>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</si>
  <si>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</si>
  <si>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</si>
  <si>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</si>
  <si>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</si>
  <si>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</si>
  <si>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</si>
  <si>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</si>
  <si>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</si>
  <si>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</si>
  <si>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</si>
  <si>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</si>
  <si>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</si>
  <si>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</si>
  <si>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</si>
  <si>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</si>
  <si>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</si>
  <si>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</si>
  <si>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</si>
  <si>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</si>
  <si>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</si>
  <si>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</si>
  <si>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</si>
  <si>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</si>
  <si>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</si>
  <si>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</si>
  <si>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</si>
  <si>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</si>
  <si>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</si>
  <si>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</si>
  <si>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</si>
  <si>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</si>
  <si>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</si>
  <si>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</si>
  <si>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</si>
  <si>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</si>
  <si>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</si>
  <si>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</si>
  <si>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</si>
  <si>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</si>
  <si>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</si>
  <si>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</si>
  <si>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</si>
  <si>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</si>
  <si>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</si>
  <si>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</si>
  <si>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</si>
  <si>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</si>
  <si>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</si>
  <si>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</si>
  <si>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</si>
  <si>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</si>
  <si>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</si>
  <si>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</si>
  <si>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</si>
  <si>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</si>
  <si>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</si>
  <si>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</si>
  <si>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</si>
  <si>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</si>
  <si>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</si>
  <si>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</si>
  <si>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</si>
  <si>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</si>
  <si>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</si>
  <si>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</si>
  <si>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</si>
  <si>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</si>
  <si>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</si>
  <si>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</si>
  <si>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</si>
  <si>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</si>
  <si>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</si>
  <si>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</si>
  <si>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</si>
  <si>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</si>
  <si>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</si>
  <si>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</si>
  <si>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</si>
  <si>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</si>
  <si>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</si>
  <si>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</si>
  <si>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</si>
  <si>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</si>
  <si>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</si>
  <si>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</si>
  <si>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</si>
  <si>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</si>
  <si>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</si>
  <si>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</si>
  <si>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</si>
  <si>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</si>
  <si>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</si>
  <si>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</si>
  <si>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</si>
  <si>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</si>
  <si>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</si>
  <si>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</si>
  <si>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</si>
  <si>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</si>
  <si>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</si>
  <si>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</si>
  <si>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</si>
  <si>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</si>
  <si>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</si>
  <si>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</si>
  <si>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</si>
  <si>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</si>
  <si>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</si>
  <si>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</si>
  <si>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</si>
  <si>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</si>
  <si>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</si>
  <si>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</si>
  <si>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</si>
  <si>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</si>
  <si>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</si>
  <si>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</si>
  <si>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</si>
  <si>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</si>
  <si>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</si>
  <si>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</si>
  <si>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</si>
  <si>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</si>
  <si>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</si>
  <si>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</si>
  <si>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</si>
  <si>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</si>
  <si>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</si>
  <si>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</si>
  <si>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</si>
  <si>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</si>
  <si>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</si>
  <si>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</si>
  <si>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</si>
  <si>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</si>
  <si>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</si>
  <si>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</si>
  <si>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</si>
  <si>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</si>
  <si>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</si>
  <si>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</si>
  <si>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</si>
  <si>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</si>
  <si>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</si>
  <si>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</si>
  <si>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</si>
  <si>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</si>
  <si>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</si>
  <si>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</si>
  <si>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</si>
  <si>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</si>
  <si>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</si>
  <si>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</si>
  <si>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</si>
  <si>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</si>
  <si>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</si>
  <si>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</si>
  <si>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</si>
  <si>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</si>
  <si>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</si>
  <si>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</si>
  <si>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</si>
  <si>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</si>
  <si>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</si>
  <si>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</si>
  <si>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</si>
  <si>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</si>
  <si>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</si>
  <si>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</si>
  <si>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</si>
  <si>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</si>
  <si>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</si>
  <si>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</si>
  <si>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</si>
  <si>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</si>
  <si>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</si>
  <si>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</si>
  <si>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</si>
  <si>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</si>
  <si>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</si>
  <si>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</si>
  <si>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</si>
  <si>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</si>
  <si>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</si>
  <si>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</si>
  <si>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</si>
  <si>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</si>
  <si>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</si>
  <si>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</si>
  <si>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</si>
  <si>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</si>
  <si>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</si>
  <si>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</si>
  <si>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</si>
  <si>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</si>
  <si>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</si>
  <si>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</si>
  <si>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</si>
  <si>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</si>
  <si>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</si>
  <si>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</si>
  <si>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</si>
  <si>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</si>
  <si>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</si>
  <si>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</si>
  <si>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</si>
  <si>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</si>
  <si>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</si>
  <si>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</si>
  <si>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</si>
  <si>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</si>
  <si>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</si>
  <si>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</si>
  <si>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</si>
  <si>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</si>
  <si>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</si>
  <si>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</si>
  <si>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</si>
  <si>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</si>
  <si>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</si>
  <si>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</si>
  <si>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</si>
  <si>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</si>
  <si>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</si>
  <si>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</si>
  <si>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</si>
  <si>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</si>
  <si>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</si>
  <si>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</si>
  <si>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</si>
  <si>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</si>
  <si>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</si>
  <si>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</si>
  <si>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</si>
  <si>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</si>
  <si>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</si>
  <si>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</si>
  <si>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</si>
  <si>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</si>
  <si>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</si>
  <si>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</si>
  <si>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</si>
  <si>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</si>
  <si>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</si>
  <si>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</si>
  <si>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</si>
  <si>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</si>
  <si>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</si>
  <si>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</si>
  <si>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</si>
  <si>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</si>
  <si>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</si>
  <si>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</si>
  <si>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</si>
  <si>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</si>
  <si>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</si>
  <si>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</si>
  <si>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</si>
  <si>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</si>
  <si>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</si>
  <si>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</si>
  <si>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</si>
  <si>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</si>
  <si>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</si>
  <si>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</si>
  <si>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</si>
  <si>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</si>
  <si>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</si>
  <si>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</si>
  <si>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</si>
  <si>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</si>
  <si>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</si>
  <si>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</si>
  <si>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</si>
  <si>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</si>
  <si>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</si>
  <si>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</si>
  <si>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</si>
  <si>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</si>
  <si>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</si>
  <si>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</si>
  <si>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</si>
  <si>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</si>
  <si>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</si>
  <si>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</si>
  <si>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</si>
  <si>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</si>
  <si>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</si>
  <si>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</si>
  <si>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</si>
  <si>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</si>
  <si>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</si>
  <si>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</si>
  <si>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</si>
  <si>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</si>
  <si>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</si>
  <si>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</si>
  <si>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</si>
  <si>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</si>
  <si>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</si>
  <si>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</si>
  <si>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</si>
  <si>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</si>
  <si>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</si>
  <si>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</si>
  <si>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</si>
  <si>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</si>
  <si>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</si>
  <si>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</si>
  <si>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</si>
  <si>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</si>
  <si>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</si>
  <si>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</si>
  <si>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</si>
  <si>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</si>
  <si>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</si>
  <si>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</si>
  <si>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</si>
  <si>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</si>
  <si>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</si>
  <si>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</si>
  <si>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</si>
  <si>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</si>
  <si>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</si>
  <si>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</si>
  <si>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</si>
  <si>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</si>
  <si>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</si>
  <si>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</si>
  <si>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</si>
  <si>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</si>
  <si>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</si>
  <si>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</si>
  <si>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</si>
  <si>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</si>
  <si>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</si>
  <si>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</si>
  <si>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</si>
  <si>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</si>
  <si>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</si>
  <si>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</si>
  <si>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</si>
  <si>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</si>
  <si>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</si>
  <si>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</si>
  <si>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</si>
  <si>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</si>
  <si>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</si>
  <si>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</si>
  <si>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</si>
  <si>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</si>
  <si>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</si>
  <si>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</si>
  <si>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</si>
  <si>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</si>
  <si>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</si>
  <si>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</si>
  <si>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</si>
  <si>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</si>
  <si>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</si>
  <si>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</si>
  <si>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</si>
  <si>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</si>
  <si>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</si>
  <si>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</si>
  <si>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</si>
  <si>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</si>
  <si>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</si>
  <si>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</si>
  <si>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</si>
  <si>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</si>
  <si>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</si>
  <si>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</si>
  <si>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</si>
  <si>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</si>
  <si>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</si>
  <si>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</si>
  <si>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</si>
  <si>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</si>
  <si>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</si>
  <si>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</si>
  <si>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</si>
  <si>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</si>
  <si>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</si>
  <si>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</si>
  <si>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</si>
  <si>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</si>
  <si>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</si>
  <si>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</si>
  <si>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</si>
  <si>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</si>
  <si>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</si>
  <si>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</si>
  <si>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</si>
  <si>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</si>
  <si>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</si>
  <si>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</si>
  <si>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</si>
  <si>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</si>
  <si>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</si>
  <si>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</si>
  <si>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</si>
  <si>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</si>
  <si>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</si>
  <si>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</si>
  <si>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</si>
  <si>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</si>
  <si>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</si>
  <si>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</si>
  <si>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</si>
  <si>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</si>
  <si>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</si>
  <si>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</si>
  <si>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</si>
  <si>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</si>
  <si>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</si>
  <si>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</si>
  <si>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</si>
  <si>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</si>
  <si>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</si>
  <si>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</si>
  <si>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</si>
  <si>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</si>
  <si>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</si>
  <si>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</si>
  <si>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</si>
  <si>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</si>
  <si>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</si>
  <si>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</si>
  <si>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</si>
  <si>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</si>
  <si>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</si>
  <si>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</si>
  <si>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</si>
  <si>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</si>
  <si>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</si>
  <si>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</si>
  <si>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</si>
  <si>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</si>
  <si>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</si>
  <si>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</si>
  <si>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</si>
  <si>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</si>
  <si>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</si>
  <si>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</si>
  <si>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</si>
  <si>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</si>
  <si>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</si>
  <si>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</si>
  <si>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</si>
  <si>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</si>
  <si>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</si>
  <si>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</si>
  <si>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</si>
  <si>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</si>
  <si>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</si>
  <si>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</si>
  <si>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</si>
  <si>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</si>
  <si>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</si>
  <si>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</si>
  <si>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</si>
  <si>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</si>
  <si>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</si>
  <si>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</si>
  <si>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</si>
  <si>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</si>
  <si>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</si>
  <si>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</si>
  <si>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</si>
  <si>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</si>
  <si>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</si>
  <si>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</si>
  <si>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</si>
  <si>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</si>
  <si>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</si>
  <si>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</si>
  <si>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</si>
  <si>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</si>
  <si>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</si>
  <si>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</si>
  <si>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</si>
  <si>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</si>
  <si>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</si>
  <si>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</si>
  <si>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</si>
  <si>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</si>
  <si>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</si>
  <si>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</si>
  <si>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</si>
  <si>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</si>
  <si>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</si>
  <si>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</si>
  <si>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</si>
  <si>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</si>
  <si>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</si>
  <si>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</si>
  <si>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</si>
  <si>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</si>
  <si>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</si>
  <si>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</si>
  <si>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</si>
  <si>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</si>
  <si>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</si>
  <si>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</si>
  <si>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</si>
  <si>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</si>
  <si>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</si>
  <si>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</si>
  <si>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</si>
  <si>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</si>
  <si>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</si>
  <si>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</si>
  <si>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</si>
  <si>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</si>
  <si>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</si>
  <si>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</si>
  <si>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</si>
  <si>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</si>
  <si>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</si>
  <si>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</si>
  <si>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</si>
  <si>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</si>
  <si>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</si>
  <si>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</si>
  <si>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</si>
  <si>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</si>
  <si>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</si>
  <si>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</si>
  <si>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</si>
  <si>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</si>
  <si>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</si>
  <si>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</si>
  <si>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</si>
  <si>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</si>
  <si>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</si>
  <si>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</si>
  <si>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</si>
  <si>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</si>
  <si>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</si>
  <si>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</si>
  <si>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</si>
  <si>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</si>
  <si>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</si>
  <si>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</si>
  <si>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</si>
  <si>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</si>
  <si>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</si>
  <si>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</si>
  <si>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</si>
  <si>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</si>
  <si>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</si>
  <si>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</si>
  <si>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</si>
  <si>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</si>
  <si>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</si>
  <si>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</si>
  <si>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</si>
  <si>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</si>
  <si>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</si>
  <si>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</si>
  <si>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</si>
  <si>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</si>
  <si>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</si>
  <si>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</si>
  <si>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</si>
  <si>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</si>
  <si>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</si>
  <si>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</si>
  <si>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</si>
  <si>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</si>
  <si>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</si>
  <si>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</si>
  <si>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</si>
  <si>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</si>
  <si>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</si>
  <si>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</si>
  <si>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</si>
  <si>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</si>
  <si>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</si>
  <si>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</si>
  <si>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</si>
  <si>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</si>
  <si>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</si>
  <si>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</si>
  <si>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</si>
  <si>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</si>
  <si>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</si>
  <si>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</si>
  <si>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</si>
  <si>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</si>
  <si>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</si>
  <si>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</si>
  <si>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</si>
  <si>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</si>
  <si>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</si>
  <si>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</si>
  <si>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</si>
  <si>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</si>
  <si>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</si>
  <si>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</si>
  <si>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</si>
  <si>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</si>
  <si>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</si>
  <si>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</si>
  <si>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</si>
  <si>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</si>
  <si>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</si>
  <si>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</si>
  <si>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</si>
  <si>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</si>
  <si>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</si>
  <si>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</si>
  <si>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</si>
  <si>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</si>
  <si>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</si>
  <si>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</si>
  <si>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</si>
  <si>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</si>
  <si>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</si>
  <si>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</si>
  <si>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</si>
  <si>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</si>
  <si>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</si>
  <si>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</si>
  <si>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</si>
  <si>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</si>
  <si>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</si>
  <si>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</si>
  <si>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</si>
  <si>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</si>
  <si>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</si>
  <si>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</si>
  <si>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</si>
  <si>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</si>
  <si>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</si>
  <si>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</si>
  <si>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</si>
  <si>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</si>
  <si>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</si>
  <si>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</si>
  <si>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</si>
  <si>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</si>
  <si>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</si>
  <si>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</si>
  <si>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</si>
  <si>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</si>
  <si>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</si>
  <si>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</si>
  <si>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</si>
  <si>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</si>
  <si>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</si>
  <si>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</si>
  <si>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</si>
  <si>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</si>
  <si>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</si>
  <si>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</si>
  <si>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</si>
  <si>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</si>
  <si>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</si>
  <si>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</si>
  <si>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</si>
  <si>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</si>
  <si>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</si>
  <si>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</si>
  <si>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</si>
  <si>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</si>
  <si>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</si>
  <si>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</si>
  <si>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</si>
  <si>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</si>
  <si>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</si>
  <si>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</si>
  <si>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</si>
  <si>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</si>
  <si>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</si>
  <si>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</si>
  <si>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</si>
  <si>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</si>
  <si>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</si>
  <si>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</si>
  <si>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</si>
  <si>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</si>
  <si>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</si>
  <si>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</si>
  <si>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</si>
  <si>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</si>
  <si>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</si>
  <si>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</si>
  <si>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</si>
  <si>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</si>
  <si>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</si>
  <si>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</si>
  <si>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</si>
  <si>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</si>
  <si>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</si>
  <si>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</si>
  <si>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</si>
  <si>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</si>
  <si>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</si>
  <si>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</si>
  <si>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</si>
  <si>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</si>
  <si>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</si>
  <si>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</si>
  <si>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</si>
  <si>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</si>
  <si>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</si>
  <si>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</si>
  <si>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</si>
  <si>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</si>
  <si>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</si>
  <si>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</si>
  <si>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</si>
  <si>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</si>
  <si>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</si>
  <si>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</si>
  <si>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</si>
  <si>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</si>
  <si>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</si>
  <si>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</si>
  <si>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</si>
  <si>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</si>
  <si>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</si>
  <si>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</si>
  <si>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</si>
  <si>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</si>
  <si>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</si>
  <si>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</si>
  <si>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</si>
  <si>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</si>
  <si>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</si>
  <si>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</si>
  <si>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</si>
  <si>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</si>
  <si>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</si>
  <si>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</si>
  <si>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</si>
  <si>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</si>
  <si>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</si>
  <si>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</si>
  <si>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</si>
  <si>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</si>
  <si>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</si>
  <si>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</si>
  <si>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</si>
  <si>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</si>
  <si>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</si>
  <si>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</si>
  <si>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</si>
  <si>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</si>
  <si>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</si>
  <si>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</si>
  <si>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</si>
  <si>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</si>
  <si>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</si>
  <si>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</si>
  <si>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</si>
  <si>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</si>
  <si>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</si>
  <si>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</si>
  <si>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</si>
  <si>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</si>
  <si>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</si>
  <si>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</si>
  <si>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</si>
  <si>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</si>
  <si>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</si>
  <si>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</si>
  <si>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</si>
  <si>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</si>
  <si>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</si>
  <si>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</si>
  <si>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</si>
  <si>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</si>
  <si>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</si>
  <si>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</si>
  <si>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</si>
  <si>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</si>
  <si>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</si>
  <si>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</si>
  <si>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</si>
  <si>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</si>
  <si>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</si>
  <si>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</si>
  <si>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</si>
  <si>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</si>
  <si>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</si>
  <si>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</si>
  <si>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</si>
  <si>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</si>
  <si>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</si>
  <si>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</si>
  <si>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</si>
  <si>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</si>
  <si>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</si>
  <si>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</si>
  <si>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</si>
  <si>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</si>
  <si>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</si>
  <si>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</si>
  <si>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</si>
  <si>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</si>
  <si>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</si>
  <si>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</si>
  <si>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</si>
  <si>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</si>
  <si>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</si>
  <si>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</si>
  <si>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</si>
  <si>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</si>
  <si>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</si>
  <si>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</si>
  <si>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</si>
  <si>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</si>
  <si>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</si>
  <si>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</si>
  <si>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</si>
  <si>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</si>
  <si>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</si>
  <si>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</si>
  <si>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</si>
  <si>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</si>
  <si>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</si>
  <si>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</si>
  <si>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</si>
  <si>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</si>
  <si>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</si>
  <si>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</si>
  <si>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</si>
  <si>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</si>
  <si>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</si>
  <si>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</si>
  <si>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</si>
  <si>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</si>
  <si>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</si>
  <si>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</si>
  <si>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</si>
  <si>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</si>
  <si>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</si>
  <si>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</si>
  <si>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</si>
  <si>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</si>
  <si>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</si>
  <si>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</si>
  <si>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</si>
  <si>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</si>
  <si>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</si>
  <si>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</si>
  <si>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</si>
  <si>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</si>
  <si>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</si>
  <si>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</si>
  <si>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</si>
  <si>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</si>
  <si>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</si>
  <si>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</si>
  <si>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</si>
  <si>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</si>
  <si>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</si>
  <si>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</si>
  <si>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</si>
  <si>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</si>
  <si>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</si>
  <si>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</si>
  <si>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</si>
  <si>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</si>
  <si>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</si>
  <si>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</si>
  <si>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</si>
  <si>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</si>
  <si>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</si>
  <si>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</si>
  <si>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</si>
  <si>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</si>
  <si>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</si>
  <si>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</si>
  <si>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</si>
  <si>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</si>
  <si>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</si>
  <si>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</si>
  <si>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</si>
  <si>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</si>
  <si>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</si>
  <si>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</si>
  <si>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</si>
  <si>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</si>
  <si>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</si>
  <si>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</si>
  <si>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</si>
  <si>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</si>
  <si>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</si>
  <si>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</si>
  <si>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</si>
  <si>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</si>
  <si>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</si>
  <si>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</si>
  <si>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</si>
  <si>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</si>
  <si>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</si>
  <si>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</si>
  <si>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</si>
  <si>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</si>
  <si>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</si>
  <si>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</si>
  <si>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</si>
  <si>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</si>
  <si>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</si>
  <si>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</si>
  <si>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</si>
  <si>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</si>
  <si>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</si>
  <si>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</si>
  <si>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</si>
  <si>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</si>
  <si>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</si>
  <si>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</si>
  <si>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</si>
  <si>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</si>
  <si>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</si>
  <si>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</si>
  <si>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</si>
  <si>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</si>
  <si>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</si>
  <si>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</si>
  <si>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</si>
  <si>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</si>
  <si>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</si>
  <si>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</si>
  <si>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</si>
  <si>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</si>
  <si>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</si>
  <si>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</si>
  <si>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</si>
  <si>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</si>
  <si>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</si>
  <si>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</si>
  <si>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</si>
  <si>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</si>
  <si>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</si>
  <si>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</si>
  <si>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</si>
  <si>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</si>
  <si>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</si>
  <si>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</si>
  <si>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</si>
  <si>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</si>
  <si>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</si>
  <si>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</si>
  <si>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</si>
  <si>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</si>
  <si>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</si>
  <si>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</si>
  <si>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</si>
  <si>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</si>
  <si>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</si>
  <si>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</si>
  <si>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</si>
  <si>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</si>
  <si>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</si>
  <si>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</si>
  <si>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</si>
  <si>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</si>
  <si>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</si>
  <si>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</si>
  <si>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</si>
  <si>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</si>
  <si>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</si>
  <si>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</si>
  <si>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</si>
  <si>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</si>
  <si>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</si>
  <si>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</si>
  <si>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</si>
  <si>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</si>
  <si>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</si>
  <si>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</si>
  <si>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</si>
  <si>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</si>
  <si>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</si>
  <si>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</si>
  <si>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</si>
  <si>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</si>
  <si>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</si>
  <si>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</si>
  <si>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</si>
  <si>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</si>
  <si>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</si>
  <si>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</si>
  <si>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</si>
  <si>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</si>
  <si>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</si>
  <si>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</si>
  <si>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</si>
  <si>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</si>
  <si>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</si>
  <si>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</si>
  <si>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</si>
  <si>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</si>
  <si>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</si>
  <si>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</si>
  <si>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</si>
  <si>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</si>
  <si>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</si>
  <si>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</si>
  <si>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</si>
  <si>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</si>
  <si>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</si>
  <si>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</si>
  <si>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</si>
  <si>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</si>
  <si>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</si>
  <si>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</si>
  <si>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</si>
  <si>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</si>
  <si>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</si>
  <si>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</si>
  <si>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</si>
  <si>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</si>
  <si>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</si>
  <si>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</si>
  <si>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</si>
  <si>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</si>
  <si>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</si>
  <si>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</si>
  <si>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</si>
  <si>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</si>
  <si>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</si>
  <si>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</si>
  <si>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</si>
  <si>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</si>
  <si>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</si>
  <si>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</si>
  <si>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</si>
  <si>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</si>
  <si>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</si>
  <si>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</si>
  <si>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</si>
  <si>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</si>
  <si>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</si>
  <si>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</si>
  <si>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</si>
  <si>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</si>
  <si>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</si>
  <si>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</si>
  <si>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</si>
  <si>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</si>
  <si>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</si>
  <si>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</si>
  <si>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</si>
  <si>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</si>
  <si>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</si>
  <si>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</si>
  <si>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</si>
  <si>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</si>
  <si>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</si>
  <si>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</si>
  <si>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</si>
  <si>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</si>
  <si>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</si>
  <si>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</si>
  <si>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</si>
  <si>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</si>
  <si>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</si>
  <si>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</si>
  <si>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</si>
  <si>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</si>
  <si>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</si>
  <si>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</si>
  <si>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</si>
  <si>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</si>
  <si>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</si>
  <si>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</si>
  <si>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</si>
  <si>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</si>
  <si>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</si>
  <si>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</si>
  <si>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</si>
  <si>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</si>
  <si>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</si>
  <si>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</si>
  <si>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</si>
  <si>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</si>
  <si>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</si>
  <si>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</si>
  <si>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</si>
  <si>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</si>
  <si>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</si>
  <si>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</si>
  <si>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</si>
  <si>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</si>
  <si>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</si>
  <si>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</si>
  <si>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</si>
  <si>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</si>
  <si>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</si>
  <si>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</si>
  <si>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</si>
  <si>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</si>
  <si>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</si>
  <si>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</si>
  <si>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</si>
  <si>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</si>
  <si>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</si>
  <si>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</si>
  <si>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</si>
  <si>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</si>
  <si>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</si>
  <si>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</si>
  <si>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</si>
  <si>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</si>
  <si>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</si>
  <si>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</si>
  <si>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</si>
  <si>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</si>
  <si>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</si>
  <si>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</si>
  <si>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</si>
  <si>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</si>
  <si>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</si>
  <si>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</si>
  <si>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</si>
  <si>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</si>
  <si>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</si>
  <si>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</si>
  <si>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</si>
  <si>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</si>
  <si>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</si>
  <si>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</si>
  <si>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</si>
  <si>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</si>
  <si>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</si>
  <si>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</si>
  <si>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</si>
  <si>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</si>
  <si>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</si>
  <si>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</si>
  <si>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</si>
  <si>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</si>
  <si>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</si>
  <si>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</si>
  <si>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</si>
  <si>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</si>
  <si>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</si>
  <si>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</si>
  <si>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</si>
  <si>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</si>
  <si>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</si>
  <si>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</si>
  <si>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</si>
  <si>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</si>
  <si>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</si>
  <si>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</si>
  <si>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</si>
  <si>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</si>
  <si>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</si>
  <si>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</si>
  <si>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</si>
  <si>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</si>
  <si>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</si>
  <si>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</si>
  <si>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</si>
  <si>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</si>
  <si>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</si>
  <si>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</si>
  <si>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</si>
  <si>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</si>
  <si>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</si>
  <si>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</si>
  <si>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</si>
  <si>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</si>
  <si>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</si>
  <si>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</si>
  <si>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</si>
  <si>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</si>
  <si>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</si>
  <si>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</si>
  <si>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</si>
  <si>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</si>
  <si>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</si>
  <si>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</si>
  <si>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</si>
  <si>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</si>
  <si>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PCM</t>
  </si>
  <si>
    <t>Site Down Again Sceco cut at Aria, Team saving HUB Site</t>
  </si>
  <si>
    <t>PCM-20251123-00001099</t>
  </si>
  <si>
    <t>SCECO cut in area and EM saving HUB MLJI0387</t>
  </si>
  <si>
    <t>No pcm</t>
  </si>
  <si>
    <t>after HUB site HJR0230 restored as per TRM site down local EM team on the way need 90 Min</t>
  </si>
  <si>
    <t>ETA 30 mins</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</si>
  <si>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</si>
  <si>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</si>
  <si>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</si>
  <si>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</si>
  <si>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</si>
  <si>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</si>
  <si>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</si>
  <si>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</si>
  <si>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</si>
  <si>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PCM-20251123-00001023</t>
  </si>
  <si>
    <t>MAK2710</t>
  </si>
  <si>
    <t>power available in the meter but team facing access issue, as per owner he in hospital and will come back after 4 PM</t>
  </si>
  <si>
    <t>TT-20251123-01163</t>
  </si>
  <si>
    <t xml:space="preserve">HAJ0232 </t>
  </si>
  <si>
    <t xml:space="preserve">scattered sites  HAJ0232 &amp; HAJ0109 / EM team need 30 min for HAJ0232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</si>
</sst>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1" totalsRowShown="0" headerRowDxfId="173" dataDxfId="172" headerRowBorderDxfId="170" tableBorderDxfId="171" totalsRowBorderDxfId="169">
  <autoFilter ref="A1:L3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1" totalsRowShown="0" headerRowDxfId="156" dataDxfId="155" headerRowBorderDxfId="153" tableBorderDxfId="154" totalsRowBorderDxfId="152">
  <autoFilter ref="A1:CJ15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3" totalsRowShown="0" headerRowDxfId="63" dataDxfId="62" headerRowBorderDxfId="60" tableBorderDxfId="61">
  <autoFilter ref="A1:L9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14" totalsRowShown="0" headerRowDxfId="47" dataDxfId="46" headerRowBorderDxfId="44" tableBorderDxfId="45" totalsRowBorderDxfId="43">
  <autoFilter ref="A1:L4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6" totalsRowShown="0" headerRowDxfId="30" dataDxfId="29" headerRowBorderDxfId="27" tableBorderDxfId="28">
  <autoFilter ref="A1:L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1"/>
  <sheetViews>
    <sheetView workbookViewId="0">
      <selection activeCell="K16" sqref="K16"/>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321.6883083333305</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45984.636734259257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45984.636734259257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45984.636734259257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45984.636734259257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45984.636734259257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45984.636734259257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45984.636734259257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45984.636734259257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45984.636734259257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45984.636734259257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45984.636734259257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45984.636734259257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45984.636734259257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45984.636734259257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45984.636734259257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45984.636734259257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45984.636734259257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45984.636734259257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45984.636734259257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45984.636734259257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45984.636734259257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45984.636734259257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45984.636734259257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45984.636734259257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45984.636734259257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45984.636734259257</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45984.636734259257</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45984.636734259257</v>
      </c>
      <c r="H30" s="137"/>
      <c r="I30" s="135" t="str">
        <f>IFERROR(VLOOKUP(D30,DB!A:F,6,0),"")</f>
        <v/>
      </c>
      <c r="J30" s="135" t="str">
        <f>IFERROR(VLOOKUP(D30,DB!A:G,7,0),"")</f>
        <v/>
      </c>
      <c r="K30" s="139"/>
      <c r="L30" s="140" t="str">
        <f>IFERROR(VLOOKUP(D30,DB!A:I,9,0),"")</f>
        <v/>
      </c>
    </row>
    <row r="31" spans="1:12" ht="15" customHeight="1">
      <c r="A31" s="141"/>
      <c r="B31" s="128" t="str">
        <f>IFERROR(VLOOKUP(D31,DB!A:K,11,0),"")</f>
        <v/>
      </c>
      <c r="C31" s="128"/>
      <c r="D31" s="142"/>
      <c r="E31" s="129"/>
      <c r="F31" s="130"/>
      <c r="G31" s="131">
        <f ca="1">IFERROR(NOW()-F31,"-")</f>
        <v>45984.636734259257</v>
      </c>
      <c r="H31" s="130"/>
      <c r="I31" s="128" t="str">
        <f>IFERROR(VLOOKUP(D31,DB!A:F,6,0),"")</f>
        <v/>
      </c>
      <c r="J31" s="128" t="str">
        <f>IFERROR(VLOOKUP(D31,DB!A:G,7,0),"")</f>
        <v/>
      </c>
      <c r="K31" s="132"/>
      <c r="L31" s="133" t="str">
        <f>IFERROR(VLOOKUP(D31,DB!A:I,9,0),"")</f>
        <v/>
      </c>
    </row>
  </sheetData>
  <customSheetViews>
    <customSheetView guid="{F6042A99-DD27-4453-835D-0834D95730CC}" filter="1" showAutoFilter="1">
      <pageMargins left="0" right="0" top="0" bottom="0" header="0" footer="0"/>
      <autoFilter ref="B1:M1" xr:uid="{7DA3A6F2-8260-418F-8261-B8486DB8116D}"/>
    </customSheetView>
  </customSheetViews>
  <dataValidations count="2">
    <dataValidation allowBlank="1" showInputMessage="1" showErrorMessage="1" sqref="E1" xr:uid="{5DBA255D-CDD9-49FB-AD3C-AF70AB4EE696}"/>
    <dataValidation type="list" allowBlank="1" showInputMessage="1" showErrorMessage="1" sqref="E2:E3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1"/>
  <sheetViews>
    <sheetView workbookViewId="0">
      <pane ySplit="1" topLeftCell="A11"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159.63689629629516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0.24931527777516749</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45984.636734259257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45984.636734259257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61"/>
      <c r="E7" s="102"/>
      <c r="F7" s="103"/>
      <c r="G7" s="104">
        <f ca="1">IFERROR(NOW()-F7,"-")</f>
        <v>45984.636734259257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45984.636734259257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45984.636734259257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45984.636734259257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45984.636734259257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45984.636734259257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45984.636734259257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45984.636734259257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45984.636734259257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45984.636734259257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45984.636734259257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45984.636734259257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45984.636734259257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45984.636734259257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45984.636734259257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45984.636734259257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45984.636734259257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45984.636734259257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45984.636734259257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45984.636734259257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45984.636734259257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45984.636734259257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45984.636734259257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45984.636734259257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45984.636734259257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45984.636734259257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45984.636734259257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45984.636734259257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45984.636734259257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45984.636734259257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45984.636734259257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45984.636734259257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45984.636734259257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45984.636734259257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45984.636734259257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45984.636734259257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45984.636734259257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45984.636734259257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45984.636734259257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45984.636734259257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45984.636734259257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45984.636734259257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45984.636734259257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45984.636734259257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45984.636734259257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45984.636734259257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45984.636734259257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45984.636734259257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45984.636734259257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45984.636734259257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45984.636734259257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45984.636734259257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45984.636734259257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45984.636734259257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45984.636734259257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45984.636734259257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45984.636734259257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45984.636734259257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45984.636734259257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45984.636734259257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45984.636734259257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45984.636734259257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45984.636734259257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45984.636734259257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45984.636734259257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45984.636734259257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45984.636734259257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45984.636734259257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45984.636734259257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45984.636734259257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45984.636734259257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45984.636734259257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45984.636734259257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45984.636734259257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45984.636734259257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45984.636734259257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45984.636734259257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45984.636734259257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45984.636734259257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45984.636734259257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45984.636734259257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45984.636734259257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45984.636734259257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45984.636734259257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45984.636734259257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45984.636734259257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45984.636734259257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45984.636734259257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45984.636734259257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45984.636734259257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45984.636734259257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45984.636734259257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45984.636734259257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45984.636734259257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45984.636734259257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45984.636734259257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45984.636734259257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45984.636734259257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45984.636734259257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45984.636734259257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45984.636734259257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45984.636734259257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45984.636734259257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45984.636734259257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45984.636734259257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45984.636734259257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45984.636734259257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45984.636734259257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45984.636734259257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45984.636734259257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45984.636734259257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45984.636734259257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45984.636734259257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45984.636734259257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45984.636734259257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45984.636734259257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45984.636734259257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45984.636734259257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45984.636734259257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45984.636734259257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45984.636734259257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45984.636734259257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45984.636734259257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45984.636734259257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45984.636734259257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45984.636734259257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45984.636734259257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45984.636734259257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45984.636734259257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45984.636734259257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45984.636734259257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45984.636734259257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45984.636734259257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45984.636734259257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45984.636734259257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45984.636734259257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45984.636734259257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45984.636734259257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45984.636734259257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45984.636734259257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45984.636734259257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45984.636734259257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45984.636734259257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45984.636734259257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45984.636734259257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sheetData>
  <dataValidations count="2">
    <dataValidation allowBlank="1" showInputMessage="1" showErrorMessage="1" sqref="E1" xr:uid="{4D935161-CDD3-4592-B877-3FB59C99E142}"/>
    <dataValidation type="list" allowBlank="1" showInputMessage="1" showErrorMessage="1" sqref="E3:E15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3"/>
  <sheetViews>
    <sheetView workbookViewId="0">
      <selection activeCell="D18" sqref="D18:D1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2" ca="1" si="0">IFERROR(NOW()-F2,"-")</f>
        <v>45984.636734259257</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45984.636734259257</v>
      </c>
      <c r="H3" s="22"/>
      <c r="I3" s="19" t="str">
        <f>IFERROR(VLOOKUP(D3,DB!A:F,6,0),"")</f>
        <v/>
      </c>
      <c r="J3" s="18" t="str">
        <f>IFERROR(VLOOKUP(D3,DB!A:G,7,0),"")</f>
        <v/>
      </c>
      <c r="K3" s="45"/>
      <c r="L3" s="23" t="str">
        <f>IFERROR(VLOOKUP(D3,DB!A:I,9,0),"")</f>
        <v/>
      </c>
    </row>
    <row r="4" spans="1:13" ht="15" customHeight="1">
      <c r="A4" s="19"/>
      <c r="B4" s="61" t="str">
        <f>IFERROR(VLOOKUP(D4,DB!A:K,11,0),"")</f>
        <v/>
      </c>
      <c r="C4" s="18"/>
      <c r="D4" s="61" t="str">
        <f>IFERROR(VLOOKUP(#REF!,DB!#REF!,7,0),"")</f>
        <v/>
      </c>
      <c r="E4" s="18"/>
      <c r="F4" s="20"/>
      <c r="G4" s="21">
        <f t="shared" ca="1" si="0"/>
        <v>45984.636734259257</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45984.636734259257</v>
      </c>
      <c r="H5" s="22"/>
      <c r="I5" s="19" t="str">
        <f>IFERROR(VLOOKUP(D5,DB!A:F,6,0),"")</f>
        <v/>
      </c>
      <c r="J5" s="18" t="str">
        <f>IFERROR(VLOOKUP(D5,DB!A:G,7,0),"")</f>
        <v/>
      </c>
      <c r="K5" s="45"/>
      <c r="L5" s="23" t="str">
        <f>IFERROR(VLOOKUP(D5,DB!A:I,9,0),"")</f>
        <v/>
      </c>
    </row>
    <row r="6" spans="1:13" ht="15" customHeight="1">
      <c r="A6" s="19"/>
      <c r="B6" s="61" t="str">
        <f>IFERROR(VLOOKUP(D6,DB!A:K,11,0),"")</f>
        <v/>
      </c>
      <c r="C6" s="18"/>
      <c r="D6" s="143"/>
      <c r="E6" s="18"/>
      <c r="F6" s="20"/>
      <c r="G6" s="21">
        <f t="shared" ca="1" si="0"/>
        <v>45984.636734259257</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45984.636734259257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45984.636734259257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45984.636734259257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95"/>
      <c r="F10" s="20"/>
      <c r="G10" s="21">
        <f t="shared" ca="1" si="0"/>
        <v>45984.636734259257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45984.636734259257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45984.636734259257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45984.636734259257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45984.636734259257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45984.636734259257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45984.636734259257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45984.636734259257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45984.636734259257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45984.636734259257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45984.636734259257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45984.636734259257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45984.636734259257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45984.636734259257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45984.636734259257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45984.636734259257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45984.636734259257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45984.636734259257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45984.636734259257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45984.636734259257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45984.636734259257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45984.636734259257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45984.636734259257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45984.636734259257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45984.636734259257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45984.636734259257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45984.636734259257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45984.636734259257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45984.636734259257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45984.636734259257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45984.636734259257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45984.636734259257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45984.636734259257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45984.636734259257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45984.636734259257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45984.636734259257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45984.636734259257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45984.636734259257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45984.636734259257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45984.636734259257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45984.636734259257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45984.636734259257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45984.636734259257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ref="G53:G116" ca="1" si="1">IFERROR(NOW()-F53,"-")</f>
        <v>45984.636734259257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45984.636734259257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45984.636734259257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45984.636734259257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45984.636734259257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45984.636734259257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45984.636734259257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45984.636734259257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45984.636734259257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45984.636734259257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45984.636734259257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45984.636734259257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45984.636734259257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45984.636734259257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45984.636734259257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45984.636734259257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45984.636734259257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45984.636734259257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45984.636734259257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45984.636734259257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45984.636734259257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45984.636734259257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45984.636734259257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45984.636734259257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45984.636734259257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45984.636734259257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45984.636734259257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45984.636734259257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45984.636734259257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45984.636734259257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45984.636734259257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45984.636734259257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45984.636734259257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45984.636734259257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45984.636734259257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45984.636734259257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45984.636734259257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45984.636734259257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45984.636734259257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45984.636734259257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45984.636734259257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45984.636734259257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45984.636734259257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45984.636734259257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45984.636734259257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45984.636734259257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45984.636734259257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45984.636734259257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45984.636734259257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45984.636734259257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45984.636734259257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45984.636734259257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45984.636734259257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45984.636734259257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45984.636734259257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45984.636734259257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45984.636734259257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45984.636734259257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45984.636734259257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45984.636734259257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45984.636734259257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45984.636734259257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45984.636734259257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45984.636734259257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ref="G117:G180" ca="1" si="2">IFERROR(NOW()-F117,"-")</f>
        <v>45984.636734259257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45984.636734259257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45984.636734259257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45984.636734259257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45984.636734259257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45984.636734259257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45984.636734259257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45984.636734259257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45984.636734259257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45984.636734259257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45984.636734259257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45984.636734259257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45984.636734259257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45984.636734259257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45984.636734259257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45984.636734259257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45984.636734259257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45984.636734259257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45984.636734259257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45984.636734259257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45984.636734259257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45984.636734259257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45984.636734259257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45984.636734259257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45984.636734259257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45984.636734259257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45984.636734259257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45984.636734259257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45984.636734259257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45984.636734259257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45984.636734259257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45984.636734259257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45984.636734259257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45984.636734259257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45984.636734259257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45984.636734259257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45984.636734259257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45984.636734259257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45984.636734259257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45984.636734259257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45984.636734259257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45984.636734259257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45984.636734259257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45984.636734259257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45984.636734259257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45984.636734259257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45984.636734259257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45984.636734259257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45984.636734259257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45984.636734259257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45984.636734259257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45984.636734259257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45984.636734259257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45984.636734259257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45984.636734259257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45984.636734259257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45984.636734259257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45984.636734259257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45984.636734259257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45984.636734259257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45984.636734259257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45984.636734259257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45984.636734259257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45984.636734259257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ref="G181:G244" ca="1" si="3">IFERROR(NOW()-F181,"-")</f>
        <v>45984.636734259257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45984.636734259257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45984.636734259257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45984.636734259257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45984.636734259257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45984.636734259257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45984.636734259257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45984.636734259257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45984.636734259257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45984.636734259257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45984.636734259257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45984.636734259257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45984.636734259257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45984.636734259257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45984.636734259257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45984.636734259257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45984.636734259257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45984.636734259257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45984.636734259257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45984.636734259257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45984.636734259257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45984.636734259257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45984.636734259257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45984.636734259257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45984.636734259257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45984.636734259257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45984.636734259257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45984.636734259257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45984.636734259257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45984.636734259257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45984.636734259257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45984.636734259257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45984.636734259257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45984.636734259257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45984.636734259257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45984.636734259257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45984.636734259257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45984.636734259257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45984.636734259257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45984.636734259257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45984.636734259257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45984.636734259257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45984.636734259257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45984.636734259257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45984.636734259257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45984.636734259257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45984.636734259257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45984.636734259257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45984.636734259257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45984.636734259257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45984.636734259257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45984.636734259257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45984.636734259257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45984.636734259257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45984.636734259257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45984.636734259257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45984.636734259257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45984.636734259257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45984.636734259257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45984.636734259257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45984.636734259257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45984.636734259257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45984.636734259257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45984.636734259257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ref="G245:G308" ca="1" si="4">IFERROR(NOW()-F245,"-")</f>
        <v>45984.636734259257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45984.636734259257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45984.636734259257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45984.636734259257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45984.636734259257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45984.636734259257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45984.636734259257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45984.636734259257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45984.636734259257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45984.636734259257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45984.636734259257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45984.636734259257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45984.636734259257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45984.636734259257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45984.636734259257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45984.636734259257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45984.636734259257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45984.636734259257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45984.636734259257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45984.636734259257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45984.636734259257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45984.636734259257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45984.636734259257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45984.636734259257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45984.636734259257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45984.636734259257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45984.636734259257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45984.636734259257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45984.636734259257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45984.636734259257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45984.636734259257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45984.636734259257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45984.636734259257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45984.636734259257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45984.636734259257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45984.636734259257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45984.636734259257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45984.636734259257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45984.636734259257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45984.636734259257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45984.636734259257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45984.636734259257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45984.636734259257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45984.636734259257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45984.636734259257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45984.636734259257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45984.636734259257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45984.636734259257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45984.636734259257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45984.636734259257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45984.636734259257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45984.636734259257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45984.636734259257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45984.636734259257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45984.636734259257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45984.636734259257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45984.636734259257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45984.636734259257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45984.636734259257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45984.636734259257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45984.636734259257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45984.636734259257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45984.636734259257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45984.636734259257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ref="G309:G372" ca="1" si="5">IFERROR(NOW()-F309,"-")</f>
        <v>45984.636734259257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45984.636734259257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45984.636734259257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45984.636734259257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45984.636734259257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45984.636734259257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45984.636734259257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45984.636734259257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45984.636734259257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45984.636734259257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45984.636734259257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45984.636734259257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45984.636734259257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45984.636734259257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45984.636734259257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45984.636734259257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45984.636734259257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45984.636734259257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45984.636734259257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45984.636734259257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45984.636734259257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45984.636734259257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45984.636734259257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45984.636734259257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45984.636734259257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45984.636734259257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45984.636734259257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45984.636734259257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45984.636734259257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45984.636734259257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45984.636734259257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45984.636734259257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45984.636734259257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45984.636734259257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45984.636734259257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45984.636734259257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45984.636734259257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45984.636734259257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45984.636734259257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45984.636734259257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45984.636734259257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45984.636734259257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45984.636734259257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45984.636734259257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45984.636734259257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45984.636734259257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45984.636734259257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45984.636734259257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45984.636734259257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45984.636734259257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45984.636734259257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45984.636734259257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45984.636734259257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45984.636734259257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45984.636734259257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45984.636734259257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45984.636734259257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45984.636734259257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45984.636734259257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45984.636734259257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45984.636734259257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45984.636734259257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45984.636734259257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45984.636734259257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ref="G373:G436" ca="1" si="6">IFERROR(NOW()-F373,"-")</f>
        <v>45984.636734259257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45984.636734259257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45984.636734259257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45984.636734259257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45984.636734259257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45984.636734259257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45984.636734259257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45984.636734259257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45984.636734259257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45984.636734259257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45984.636734259257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45984.636734259257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45984.636734259257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45984.636734259257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45984.636734259257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45984.636734259257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45984.636734259257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45984.636734259257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45984.636734259257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45984.636734259257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45984.636734259257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45984.636734259257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45984.636734259257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45984.636734259257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45984.636734259257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45984.636734259257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45984.636734259257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45984.636734259257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45984.636734259257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45984.636734259257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45984.636734259257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45984.636734259257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45984.636734259257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45984.636734259257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45984.636734259257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45984.636734259257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45984.636734259257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45984.636734259257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45984.636734259257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45984.636734259257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45984.636734259257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45984.636734259257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45984.636734259257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45984.636734259257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45984.636734259257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45984.636734259257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45984.636734259257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45984.636734259257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45984.636734259257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45984.636734259257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45984.636734259257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45984.636734259257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45984.636734259257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45984.636734259257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45984.636734259257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45984.636734259257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45984.636734259257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45984.636734259257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45984.636734259257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45984.636734259257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45984.636734259257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45984.636734259257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45984.636734259257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45984.636734259257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ref="G437:G500" ca="1" si="7">IFERROR(NOW()-F437,"-")</f>
        <v>45984.636734259257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45984.636734259257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45984.636734259257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45984.636734259257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45984.636734259257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45984.636734259257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45984.636734259257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45984.636734259257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45984.636734259257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45984.636734259257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45984.636734259257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45984.636734259257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45984.636734259257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45984.636734259257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45984.636734259257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45984.636734259257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45984.636734259257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45984.636734259257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45984.636734259257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45984.636734259257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45984.636734259257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45984.636734259257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45984.636734259257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45984.636734259257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45984.636734259257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45984.636734259257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45984.636734259257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45984.636734259257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45984.636734259257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45984.636734259257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45984.636734259257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45984.636734259257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45984.636734259257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45984.636734259257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45984.636734259257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45984.636734259257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45984.636734259257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45984.636734259257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45984.636734259257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45984.636734259257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45984.636734259257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45984.636734259257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45984.636734259257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45984.636734259257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45984.636734259257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45984.636734259257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45984.636734259257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45984.636734259257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45984.636734259257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45984.636734259257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45984.636734259257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45984.636734259257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45984.636734259257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45984.636734259257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45984.636734259257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45984.636734259257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45984.636734259257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45984.636734259257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45984.636734259257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45984.636734259257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45984.636734259257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45984.636734259257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45984.636734259257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45984.636734259257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ref="G501:G564" ca="1" si="8">IFERROR(NOW()-F501,"-")</f>
        <v>45984.636734259257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45984.636734259257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45984.636734259257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45984.636734259257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45984.636734259257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45984.636734259257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45984.636734259257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45984.636734259257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45984.636734259257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45984.636734259257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45984.636734259257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45984.636734259257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45984.636734259257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45984.636734259257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45984.636734259257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45984.636734259257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45984.636734259257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45984.636734259257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45984.636734259257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45984.636734259257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45984.636734259257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45984.636734259257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45984.636734259257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45984.636734259257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45984.636734259257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45984.636734259257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45984.636734259257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45984.636734259257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45984.636734259257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45984.636734259257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45984.636734259257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45984.636734259257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45984.636734259257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45984.636734259257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45984.636734259257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45984.636734259257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45984.636734259257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45984.636734259257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45984.636734259257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45984.636734259257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45984.636734259257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45984.636734259257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45984.636734259257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45984.636734259257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45984.636734259257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45984.636734259257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45984.636734259257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45984.636734259257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45984.636734259257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45984.636734259257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45984.636734259257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45984.636734259257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45984.636734259257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45984.636734259257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45984.636734259257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45984.636734259257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45984.636734259257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45984.636734259257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45984.636734259257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45984.636734259257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45984.636734259257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45984.636734259257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45984.636734259257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45984.636734259257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ref="G565:G628" ca="1" si="9">IFERROR(NOW()-F565,"-")</f>
        <v>45984.636734259257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45984.636734259257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45984.636734259257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45984.636734259257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45984.636734259257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45984.636734259257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45984.636734259257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45984.636734259257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45984.636734259257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45984.636734259257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45984.636734259257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45984.636734259257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45984.636734259257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45984.636734259257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45984.636734259257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45984.636734259257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45984.636734259257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45984.636734259257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45984.636734259257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45984.636734259257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45984.636734259257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45984.636734259257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45984.636734259257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45984.636734259257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45984.636734259257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45984.636734259257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45984.636734259257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45984.636734259257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45984.636734259257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45984.636734259257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45984.636734259257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45984.636734259257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45984.636734259257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45984.636734259257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45984.636734259257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45984.636734259257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45984.636734259257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45984.636734259257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45984.636734259257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45984.636734259257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45984.636734259257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45984.636734259257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45984.636734259257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45984.636734259257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45984.636734259257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45984.636734259257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45984.636734259257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45984.636734259257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45984.636734259257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45984.636734259257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45984.636734259257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45984.636734259257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45984.636734259257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45984.636734259257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45984.636734259257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45984.636734259257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45984.636734259257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45984.636734259257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45984.636734259257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45984.636734259257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45984.636734259257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45984.636734259257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45984.636734259257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45984.636734259257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ref="G629:G692" ca="1" si="10">IFERROR(NOW()-F629,"-")</f>
        <v>45984.636734259257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45984.636734259257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45984.636734259257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45984.636734259257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45984.636734259257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45984.636734259257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45984.636734259257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45984.636734259257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45984.636734259257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45984.636734259257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45984.636734259257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45984.636734259257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45984.636734259257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45984.636734259257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45984.636734259257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45984.636734259257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45984.636734259257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45984.636734259257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45984.636734259257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45984.636734259257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45984.636734259257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45984.636734259257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45984.636734259257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45984.636734259257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45984.636734259257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45984.636734259257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45984.636734259257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45984.636734259257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45984.636734259257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45984.636734259257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45984.636734259257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45984.636734259257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45984.636734259257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45984.636734259257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45984.636734259257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45984.636734259257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45984.636734259257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45984.636734259257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45984.636734259257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45984.636734259257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45984.636734259257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45984.636734259257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45984.636734259257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45984.636734259257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45984.636734259257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45984.636734259257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45984.636734259257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45984.636734259257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45984.636734259257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45984.636734259257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45984.636734259257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45984.636734259257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45984.636734259257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45984.636734259257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45984.636734259257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45984.636734259257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45984.636734259257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45984.636734259257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45984.636734259257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45984.636734259257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45984.636734259257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45984.636734259257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45984.636734259257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45984.636734259257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ref="G693:G756" ca="1" si="11">IFERROR(NOW()-F693,"-")</f>
        <v>45984.636734259257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45984.636734259257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45984.636734259257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45984.636734259257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45984.636734259257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45984.636734259257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45984.636734259257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45984.636734259257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45984.636734259257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45984.636734259257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45984.636734259257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45984.636734259257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45984.636734259257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45984.636734259257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45984.636734259257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45984.636734259257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45984.636734259257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45984.636734259257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45984.636734259257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45984.636734259257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45984.636734259257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45984.636734259257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45984.636734259257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45984.636734259257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45984.636734259257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45984.636734259257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45984.636734259257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45984.636734259257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45984.636734259257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45984.636734259257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45984.636734259257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45984.636734259257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45984.636734259257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45984.636734259257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45984.636734259257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45984.636734259257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45984.636734259257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45984.636734259257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45984.636734259257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45984.636734259257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45984.636734259257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45984.636734259257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45984.636734259257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45984.636734259257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45984.636734259257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45984.636734259257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45984.636734259257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45984.636734259257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45984.636734259257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45984.636734259257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45984.636734259257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45984.636734259257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45984.636734259257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45984.636734259257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45984.636734259257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45984.636734259257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45984.636734259257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45984.636734259257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45984.636734259257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45984.636734259257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45984.636734259257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45984.636734259257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45984.636734259257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45984.636734259257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ref="G757:G820" ca="1" si="12">IFERROR(NOW()-F757,"-")</f>
        <v>45984.636734259257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45984.636734259257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45984.636734259257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45984.636734259257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45984.636734259257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45984.636734259257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45984.636734259257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45984.636734259257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45984.636734259257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45984.636734259257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45984.636734259257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45984.636734259257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45984.636734259257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45984.636734259257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45984.636734259257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45984.636734259257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45984.636734259257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45984.636734259257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45984.636734259257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45984.636734259257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45984.636734259257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45984.636734259257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45984.636734259257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45984.636734259257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45984.636734259257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45984.636734259257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45984.636734259257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45984.636734259257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45984.636734259257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45984.636734259257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45984.636734259257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45984.636734259257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45984.636734259257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45984.636734259257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45984.636734259257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45984.636734259257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45984.636734259257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45984.636734259257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45984.636734259257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45984.636734259257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45984.636734259257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45984.636734259257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45984.636734259257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45984.636734259257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45984.636734259257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45984.636734259257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45984.636734259257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45984.636734259257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45984.636734259257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45984.636734259257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45984.636734259257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45984.636734259257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45984.636734259257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45984.636734259257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45984.636734259257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45984.636734259257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45984.636734259257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45984.636734259257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45984.636734259257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45984.636734259257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45984.636734259257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45984.636734259257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45984.636734259257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45984.636734259257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ref="G821:G884" ca="1" si="13">IFERROR(NOW()-F821,"-")</f>
        <v>45984.636734259257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45984.636734259257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45984.636734259257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45984.636734259257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45984.636734259257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45984.636734259257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45984.636734259257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45984.636734259257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45984.636734259257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45984.636734259257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45984.636734259257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45984.636734259257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45984.636734259257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45984.636734259257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45984.636734259257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45984.636734259257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45984.636734259257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45984.636734259257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45984.636734259257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45984.636734259257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45984.636734259257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45984.636734259257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45984.636734259257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45984.636734259257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45984.636734259257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45984.636734259257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45984.636734259257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45984.636734259257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45984.636734259257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45984.636734259257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45984.636734259257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45984.636734259257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45984.636734259257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45984.636734259257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45984.636734259257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45984.636734259257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45984.636734259257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45984.636734259257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45984.636734259257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45984.636734259257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45984.636734259257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45984.636734259257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45984.636734259257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45984.636734259257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45984.636734259257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45984.636734259257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45984.636734259257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45984.636734259257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45984.636734259257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45984.636734259257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45984.636734259257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45984.636734259257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45984.636734259257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45984.636734259257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45984.636734259257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45984.636734259257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45984.636734259257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45984.636734259257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45984.636734259257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45984.636734259257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45984.636734259257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45984.636734259257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45984.636734259257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45984.636734259257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ref="G885:G948" ca="1" si="14">IFERROR(NOW()-F885,"-")</f>
        <v>45984.636734259257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45984.636734259257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45984.636734259257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45984.636734259257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45984.636734259257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45984.636734259257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45984.636734259257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45984.636734259257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45984.636734259257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45984.636734259257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45984.636734259257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45984.636734259257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45984.636734259257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45984.636734259257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45984.636734259257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45984.636734259257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45984.636734259257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45984.636734259257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45984.636734259257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45984.636734259257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45984.636734259257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45984.636734259257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45984.636734259257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45984.636734259257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45984.636734259257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45984.636734259257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45984.636734259257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45984.636734259257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45984.636734259257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45984.636734259257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45984.636734259257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45984.636734259257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45984.636734259257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45984.636734259257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45984.636734259257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45984.636734259257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45984.636734259257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45984.636734259257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45984.636734259257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45984.636734259257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45984.636734259257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45984.636734259257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45984.636734259257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45984.636734259257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45984.636734259257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45984.636734259257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45984.636734259257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45984.636734259257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45984.636734259257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45984.636734259257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45984.636734259257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45984.636734259257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45984.636734259257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45984.636734259257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45984.636734259257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45984.636734259257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45984.636734259257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45984.636734259257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45984.636734259257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45984.636734259257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45984.636734259257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45984.636734259257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45984.636734259257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45984.636734259257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ref="G949:G963" ca="1" si="15">IFERROR(NOW()-F949,"-")</f>
        <v>45984.636734259257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45984.636734259257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45984.636734259257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45984.636734259257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45984.636734259257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45984.636734259257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45984.636734259257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45984.636734259257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45984.636734259257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45984.636734259257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45984.636734259257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45984.636734259257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45984.636734259257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45984.636734259257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45984.636734259257</v>
      </c>
      <c r="H963" s="22"/>
      <c r="I963" s="19" t="str">
        <f>IFERROR(VLOOKUP(D963,DB!A:F,6,0),"")</f>
        <v/>
      </c>
      <c r="J963" s="18" t="str">
        <f>IFERROR(VLOOKUP(D963,DB!A:G,7,0),"")</f>
        <v/>
      </c>
      <c r="K963" s="45"/>
      <c r="L963" s="23" t="str">
        <f>IFERROR(VLOOKUP(D963,DB!A:I,9,0),"")</f>
        <v/>
      </c>
    </row>
  </sheetData>
  <dataValidations count="2">
    <dataValidation allowBlank="1" showInputMessage="1" showErrorMessage="1" sqref="E1" xr:uid="{5914219A-CB83-432D-936A-CC0CB6F3982A}"/>
    <dataValidation type="list" allowBlank="1" showInputMessage="1" showErrorMessage="1" sqref="E2:E9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14"/>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281.15601666666043</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0.14362083333253395</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36626</v>
      </c>
      <c r="E4" s="94" t="s">
        <v>39021</v>
      </c>
      <c r="F4" s="95"/>
      <c r="G4" s="96">
        <f t="shared" ref="G4:G48" ca="1" si="0">IFERROR(NOW()-F4,"")</f>
        <v>45984.636734259257</v>
      </c>
      <c r="H4" s="95">
        <v>45984.442442129628</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2</v>
      </c>
      <c r="D5" s="91" t="s">
        <v>37323</v>
      </c>
      <c r="E5" s="94" t="s">
        <v>39021</v>
      </c>
      <c r="F5" s="95">
        <v>45984.5622337963</v>
      </c>
      <c r="G5" s="96">
        <f t="shared" ca="1" si="0"/>
        <v>7.4500462957075797E-2</v>
      </c>
      <c r="H5" s="95">
        <v>45984.546261574076</v>
      </c>
      <c r="I5" s="113" t="str">
        <f>IFERROR(VLOOKUP(D5,DB!A:F,6,0),"")</f>
        <v>SCECO</v>
      </c>
      <c r="J5" s="113" t="str">
        <f>IFERROR(VLOOKUP(D5,DB!A:G,7,0),"")</f>
        <v>Dead</v>
      </c>
      <c r="K5" s="97" t="s">
        <v>39114</v>
      </c>
      <c r="L5" s="91" t="str">
        <f>IFERROR(VLOOKUP(D5,DB!A:I,9,0),"")</f>
        <v>Latis</v>
      </c>
    </row>
    <row r="6" spans="1:16" ht="31.5" customHeight="1">
      <c r="A6" s="113" t="s">
        <v>39115</v>
      </c>
      <c r="B6" s="113" t="str">
        <f>IFERROR(VLOOKUP(D6,DB!A:K,11,0),"")</f>
        <v>R4</v>
      </c>
      <c r="C6" s="93">
        <v>1</v>
      </c>
      <c r="D6" s="91" t="s">
        <v>37193</v>
      </c>
      <c r="E6" s="94" t="s">
        <v>39021</v>
      </c>
      <c r="F6" s="95"/>
      <c r="G6" s="96">
        <f t="shared" ca="1" si="0"/>
        <v>45984.636734259257</v>
      </c>
      <c r="H6" s="95">
        <v>45984.505115740743</v>
      </c>
      <c r="I6" s="113" t="str">
        <f>IFERROR(VLOOKUP(D6,DB!A:F,6,0),"")</f>
        <v>SCECO</v>
      </c>
      <c r="J6" s="113" t="str">
        <f>IFERROR(VLOOKUP(D6,DB!A:G,7,0),"")</f>
        <v>Vandalized</v>
      </c>
      <c r="K6" s="97" t="s">
        <v>39116</v>
      </c>
      <c r="L6" s="91" t="str">
        <f>IFERROR(VLOOKUP(D6,DB!A:I,9,0),"")</f>
        <v>Latis</v>
      </c>
    </row>
    <row r="7" spans="1:16" ht="15" customHeight="1">
      <c r="A7" s="113" t="s">
        <v>39111</v>
      </c>
      <c r="B7" s="113" t="str">
        <f>IFERROR(VLOOKUP(D7,DB!A:K,11,0),"")</f>
        <v>R4</v>
      </c>
      <c r="C7" s="93">
        <v>1</v>
      </c>
      <c r="D7" s="91" t="s">
        <v>16463</v>
      </c>
      <c r="E7" s="94"/>
      <c r="F7" s="95"/>
      <c r="G7" s="96">
        <f t="shared" ca="1" si="0"/>
        <v>45984.636734259257</v>
      </c>
      <c r="H7" s="95">
        <v>45984.573553240742</v>
      </c>
      <c r="I7" s="113" t="str">
        <f>IFERROR(VLOOKUP(D7,DB!A:F,6,0),"")</f>
        <v>SCECO</v>
      </c>
      <c r="J7" s="113" t="str">
        <f>IFERROR(VLOOKUP(D7,DB!A:G,7,0),"")</f>
        <v>Dead</v>
      </c>
      <c r="K7" s="97" t="s">
        <v>39117</v>
      </c>
      <c r="L7" s="91" t="str">
        <f>IFERROR(VLOOKUP(D7,DB!A:I,9,0),"")</f>
        <v>Latis</v>
      </c>
    </row>
    <row r="8" spans="1:16" ht="15" customHeight="1">
      <c r="A8" s="113" t="s">
        <v>39111</v>
      </c>
      <c r="B8" s="113" t="str">
        <f>IFERROR(VLOOKUP(D8,DB!A:K,11,0),"")</f>
        <v>R4</v>
      </c>
      <c r="C8" s="93">
        <v>1</v>
      </c>
      <c r="D8" s="91" t="s">
        <v>29913</v>
      </c>
      <c r="E8" s="94"/>
      <c r="F8" s="95"/>
      <c r="G8" s="96">
        <f t="shared" ca="1" si="0"/>
        <v>45984.636734259257</v>
      </c>
      <c r="H8" s="95">
        <v>45984.575011574074</v>
      </c>
      <c r="I8" s="113" t="str">
        <f>IFERROR(VLOOKUP(D8,DB!A:F,6,0),"")</f>
        <v>SCECO</v>
      </c>
      <c r="J8" s="113" t="str">
        <f>IFERROR(VLOOKUP(D8,DB!A:G,7,0),"")</f>
        <v>Vandalized</v>
      </c>
      <c r="K8" s="97" t="s">
        <v>39118</v>
      </c>
      <c r="L8" s="91" t="str">
        <f>IFERROR(VLOOKUP(D8,DB!A:I,9,0),"")</f>
        <v>Latis</v>
      </c>
    </row>
    <row r="9" spans="1:16" ht="15" customHeight="1">
      <c r="A9" s="113"/>
      <c r="B9" s="113" t="str">
        <f>IFERROR(VLOOKUP(D9,DB!A:K,11,0),"")</f>
        <v/>
      </c>
      <c r="C9" s="93"/>
      <c r="D9" s="91"/>
      <c r="E9" s="94"/>
      <c r="F9" s="95"/>
      <c r="G9" s="96">
        <f t="shared" ca="1" si="0"/>
        <v>45984.636734259257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45984.636734259257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45984.636734259257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45984.636734259257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45984.636734259257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45984.636734259257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45984.636734259257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45984.636734259257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45984.636734259257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45984.636734259257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45984.636734259257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45984.636734259257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45984.636734259257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45984.636734259257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45984.636734259257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45984.636734259257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45984.636734259257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45984.636734259257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45984.636734259257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45984.636734259257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45984.636734259257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45984.636734259257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45984.636734259257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45984.636734259257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45984.636734259257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45984.636734259257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45984.636734259257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45984.636734259257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45984.636734259257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45984.636734259257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45984.636734259257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45984.636734259257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45984.636734259257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45984.636734259257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45984.636734259257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45984.636734259257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45984.636734259257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45984.636734259257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45984.636734259257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45984.636734259257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45984.636734259257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45984.636734259257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45984.636734259257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45984.636734259257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45984.636734259257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45984.636734259257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45984.636734259257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45984.636734259257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45984.636734259257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45984.636734259257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45984.636734259257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45984.636734259257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45984.636734259257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45984.636734259257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45984.636734259257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45984.636734259257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45984.636734259257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45984.636734259257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45984.636734259257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45984.636734259257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45984.636734259257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45984.636734259257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45984.636734259257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45984.636734259257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45984.636734259257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45984.636734259257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45984.636734259257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45984.636734259257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45984.636734259257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45984.636734259257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45984.636734259257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45984.636734259257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45984.636734259257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45984.636734259257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45984.636734259257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45984.636734259257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45984.636734259257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45984.636734259257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45984.636734259257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45984.636734259257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45984.636734259257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45984.636734259257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45984.636734259257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45984.636734259257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45984.636734259257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45984.636734259257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45984.636734259257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45984.636734259257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45984.636734259257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45984.636734259257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45984.636734259257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45984.636734259257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45984.636734259257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45984.636734259257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45984.636734259257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45984.636734259257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45984.636734259257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45984.636734259257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45984.636734259257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45984.636734259257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45984.636734259257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45984.636734259257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45984.636734259257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45984.636734259257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45984.636734259257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45984.636734259257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45984.636734259257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45984.636734259257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45984.636734259257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45984.636734259257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45984.636734259257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45984.636734259257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45984.636734259257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45984.636734259257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45984.636734259257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45984.636734259257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45984.636734259257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45984.636734259257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45984.636734259257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45984.636734259257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45984.636734259257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45984.636734259257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45984.636734259257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45984.636734259257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45984.636734259257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45984.636734259257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45984.636734259257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45984.636734259257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45984.636734259257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45984.636734259257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45984.636734259257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45984.636734259257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45984.636734259257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45984.636734259257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45984.636734259257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45984.636734259257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45984.636734259257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45984.636734259257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45984.636734259257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45984.636734259257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45984.636734259257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45984.636734259257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45984.636734259257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45984.636734259257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45984.636734259257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45984.636734259257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45984.636734259257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45984.636734259257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45984.636734259257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45984.636734259257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45984.636734259257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45984.636734259257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45984.636734259257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45984.636734259257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45984.636734259257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45984.636734259257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45984.636734259257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45984.636734259257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45984.636734259257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45984.636734259257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45984.636734259257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45984.636734259257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45984.636734259257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45984.636734259257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45984.636734259257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45984.636734259257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45984.636734259257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45984.636734259257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45984.636734259257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45984.636734259257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45984.636734259257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45984.636734259257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45984.636734259257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45984.636734259257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45984.636734259257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45984.636734259257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45984.636734259257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45984.636734259257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45984.636734259257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45984.636734259257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45984.636734259257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45984.636734259257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45984.636734259257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45984.636734259257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45984.636734259257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45984.636734259257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45984.636734259257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45984.636734259257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45984.636734259257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45984.636734259257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45984.636734259257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45984.636734259257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45984.636734259257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45984.636734259257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45984.636734259257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45984.636734259257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45984.636734259257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45984.636734259257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45984.636734259257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45984.636734259257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45984.636734259257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45984.636734259257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45984.636734259257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45984.636734259257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45984.636734259257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45984.636734259257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45984.636734259257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45984.636734259257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45984.636734259257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45984.636734259257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45984.636734259257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45984.636734259257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45984.636734259257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45984.636734259257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45984.636734259257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45984.636734259257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45984.636734259257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45984.636734259257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45984.636734259257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45984.636734259257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45984.636734259257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45984.636734259257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45984.636734259257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45984.636734259257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45984.636734259257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45984.636734259257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45984.636734259257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45984.636734259257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45984.636734259257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45984.636734259257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45984.636734259257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45984.636734259257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45984.636734259257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45984.636734259257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45984.636734259257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45984.636734259257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45984.636734259257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45984.636734259257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45984.636734259257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45984.636734259257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45984.636734259257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45984.636734259257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45984.636734259257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45984.636734259257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45984.636734259257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45984.636734259257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45984.636734259257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45984.636734259257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45984.636734259257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45984.636734259257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45984.636734259257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45984.636734259257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45984.636734259257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45984.636734259257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45984.636734259257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45984.636734259257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45984.636734259257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45984.636734259257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45984.636734259257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45984.636734259257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45984.636734259257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45984.636734259257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45984.636734259257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45984.636734259257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45984.636734259257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45984.636734259257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45984.636734259257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45984.636734259257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45984.636734259257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45984.636734259257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45984.636734259257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45984.636734259257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45984.636734259257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45984.636734259257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45984.636734259257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45984.636734259257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45984.636734259257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45984.636734259257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45984.636734259257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45984.636734259257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45984.636734259257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45984.636734259257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45984.636734259257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45984.636734259257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45984.636734259257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45984.636734259257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45984.636734259257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45984.636734259257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45984.636734259257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45984.636734259257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45984.636734259257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45984.636734259257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45984.636734259257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45984.636734259257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45984.636734259257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45984.636734259257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45984.636734259257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45984.636734259257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45984.636734259257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45984.636734259257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45984.636734259257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45984.636734259257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45984.636734259257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45984.636734259257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45984.636734259257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45984.636734259257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45984.636734259257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45984.636734259257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45984.636734259257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45984.636734259257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45984.636734259257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45984.636734259257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45984.636734259257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45984.636734259257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45984.636734259257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45984.636734259257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45984.636734259257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45984.636734259257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45984.636734259257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45984.636734259257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45984.636734259257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45984.636734259257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45984.636734259257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45984.636734259257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45984.636734259257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45984.636734259257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45984.636734259257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45984.636734259257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45984.636734259257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45984.636734259257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45984.636734259257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45984.636734259257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45984.636734259257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45984.636734259257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45984.636734259257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45984.636734259257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45984.636734259257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45984.636734259257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45984.636734259257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45984.636734259257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45984.636734259257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45984.636734259257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45984.636734259257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45984.636734259257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45984.636734259257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45984.636734259257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45984.636734259257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45984.636734259257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45984.636734259257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45984.636734259257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45984.636734259257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45984.636734259257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45984.636734259257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45984.636734259257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45984.636734259257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45984.636734259257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45984.636734259257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45984.636734259257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45984.636734259257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45984.636734259257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14" ca="1" si="6">IFERROR(NOW()-F369,"")</f>
        <v>45984.636734259257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45984.636734259257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45984.636734259257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45984.636734259257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45984.636734259257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45984.636734259257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45984.636734259257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45984.636734259257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45984.636734259257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45984.636734259257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45984.636734259257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45984.636734259257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45984.636734259257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45984.636734259257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45984.636734259257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45984.636734259257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45984.636734259257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45984.636734259257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45984.636734259257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45984.636734259257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45984.636734259257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45984.636734259257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45984.636734259257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45984.636734259257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45984.636734259257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45984.636734259257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45984.636734259257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45984.636734259257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45984.636734259257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45984.636734259257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45984.636734259257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45984.636734259257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45984.636734259257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45984.636734259257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45984.636734259257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45984.636734259257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45984.636734259257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45984.636734259257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45984.636734259257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45984.636734259257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45984.636734259257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45984.636734259257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45984.636734259257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45984.636734259257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45984.636734259257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45984.636734259257</v>
      </c>
      <c r="H414" s="95"/>
      <c r="I414" s="113" t="str">
        <f>IFERROR(VLOOKUP(D414,DB!A:F,6,0),"")</f>
        <v/>
      </c>
      <c r="J414" s="113" t="str">
        <f>IFERROR(VLOOKUP(D414,DB!A:G,7,0),"")</f>
        <v/>
      </c>
      <c r="K414" s="97"/>
      <c r="L414" s="91" t="str">
        <f>IFERROR(VLOOKUP(D414,DB!A:I,9,0),"")</f>
        <v/>
      </c>
    </row>
  </sheetData>
  <dataValidations count="2">
    <dataValidation allowBlank="1" showInputMessage="1" showErrorMessage="1" sqref="E1" xr:uid="{A4F81451-56CC-4543-9497-104C4E44EE4B}"/>
    <dataValidation type="list" allowBlank="1" showInputMessage="1" showErrorMessage="1" sqref="E2:E4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8"/>
  <sheetViews>
    <sheetView tabSelected="1" workbookViewId="0">
      <selection activeCell="F7" sqref="F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92.804674074068316</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58.447856944439991</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35.975623148144223</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3.2634356481430586</v>
      </c>
      <c r="H5" s="122">
        <v>45981.360798611109</v>
      </c>
      <c r="I5" s="109" t="str">
        <f>IFERROR(VLOOKUP(D5,DB!A:F,6,0),"")</f>
        <v>SCECO</v>
      </c>
      <c r="J5" s="109" t="str">
        <f>IFERROR(VLOOKUP(D5,DB!A:G,7,0),"")</f>
        <v>Dead</v>
      </c>
      <c r="K5" s="109" t="s">
        <v>39126</v>
      </c>
      <c r="L5" s="109" t="str">
        <f>IFERROR(VLOOKUP(D5,DB!A:I,9,0),"")</f>
        <v>Latis</v>
      </c>
    </row>
    <row r="6" spans="1:13" ht="30.75">
      <c r="A6" s="109" t="s">
        <v>39127</v>
      </c>
      <c r="B6" s="109" t="s">
        <v>5443</v>
      </c>
      <c r="C6" s="109">
        <v>1</v>
      </c>
      <c r="D6" s="109" t="s">
        <v>39128</v>
      </c>
      <c r="E6" s="109" t="s">
        <v>39021</v>
      </c>
      <c r="F6" s="122">
        <v>45984.531875000001</v>
      </c>
      <c r="G6" s="111">
        <f ca="1">IFERROR(NOW()-F6,"")</f>
        <v>0.10485925925604533</v>
      </c>
      <c r="H6" s="122">
        <v>45984.501759259256</v>
      </c>
      <c r="I6" s="109" t="str">
        <f>IFERROR(VLOOKUP(D6,DB!A:F,6,0),"")</f>
        <v/>
      </c>
      <c r="J6" s="109" t="str">
        <f>IFERROR(VLOOKUP(D6,DB!A:G,7,0),"")</f>
        <v/>
      </c>
      <c r="K6" s="109" t="s">
        <v>39129</v>
      </c>
      <c r="L6" s="109" t="str">
        <f>IFERROR(VLOOKUP(D6,DB!A:I,9,0),"")</f>
        <v/>
      </c>
    </row>
    <row r="7" spans="1:13">
      <c r="A7" s="109" t="s">
        <v>39130</v>
      </c>
      <c r="B7" s="109" t="str">
        <f>IFERROR(VLOOKUP(D7,DB!A:K,11,0),"")</f>
        <v/>
      </c>
      <c r="C7" s="109">
        <v>3</v>
      </c>
      <c r="D7" s="109" t="s">
        <v>39131</v>
      </c>
      <c r="E7" s="109" t="s">
        <v>39100</v>
      </c>
      <c r="F7" s="122"/>
      <c r="G7" s="111">
        <f ca="1">IFERROR(NOW()-F7,"")</f>
        <v>45984.636734259257</v>
      </c>
      <c r="H7" s="122">
        <v>45984.55636574074</v>
      </c>
      <c r="I7" s="109" t="str">
        <f>IFERROR(VLOOKUP(D7,DB!A:F,6,0),"")</f>
        <v/>
      </c>
      <c r="J7" s="109" t="str">
        <f>IFERROR(VLOOKUP(D7,DB!A:G,7,0),"")</f>
        <v/>
      </c>
      <c r="K7" s="109" t="s">
        <v>39132</v>
      </c>
      <c r="L7" s="109" t="str">
        <f>IFERROR(VLOOKUP(D7,DB!A:I,9,0),"")</f>
        <v/>
      </c>
    </row>
    <row r="8" spans="1:13">
      <c r="A8" s="109"/>
      <c r="B8" s="109" t="str">
        <f>IFERROR(VLOOKUP(D8,DB!A:K,11,0),"")</f>
        <v/>
      </c>
      <c r="C8" s="109"/>
      <c r="D8" s="109"/>
      <c r="E8" s="109"/>
      <c r="F8" s="109"/>
      <c r="G8" s="111">
        <f ca="1">IFERROR(NOW()-F8,"")</f>
        <v>45984.636734259257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45984.636734259257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45984.636734259257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45984.636734259257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45984.636734259257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45984.636734259257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45984.636734259257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45984.636734259257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45984.636734259257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45984.636734259257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45984.636734259257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45984.636734259257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45984.636734259257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45984.636734259257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45984.636734259257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45984.636734259257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45984.636734259257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45984.636734259257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45984.636734259257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45984.636734259257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45984.636734259257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45984.636734259257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45984.636734259257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45984.636734259257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45984.636734259257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45984.636734259257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45984.636734259257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45984.636734259257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45984.636734259257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45984.636734259257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45984.636734259257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45984.636734259257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45984.636734259257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45984.636734259257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45984.636734259257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45984.636734259257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45984.636734259257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45984.636734259257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45984.636734259257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45984.636734259257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45984.636734259257</v>
      </c>
      <c r="H48" s="109"/>
      <c r="I48" s="109" t="str">
        <f>IFERROR(VLOOKUP(D48,DB!A:F,6,0),"")</f>
        <v/>
      </c>
      <c r="J48" s="109" t="str">
        <f>IFERROR(VLOOKUP(D48,DB!A:G,7,0),"")</f>
        <v/>
      </c>
      <c r="K48" s="109"/>
      <c r="L48" s="109" t="str">
        <f>IFERROR(VLOOKUP(D48,DB!A:I,9,0),"")</f>
        <v/>
      </c>
    </row>
    <row r="49" spans="1:12">
      <c r="A49" s="125"/>
      <c r="B49" s="125" t="str">
        <f>IFERROR(VLOOKUP(D49,DB!A:K,11,0),"")</f>
        <v/>
      </c>
      <c r="C49" s="125"/>
      <c r="D49" s="125"/>
      <c r="E49" s="125"/>
      <c r="F49" s="126"/>
      <c r="G49" s="111">
        <f ca="1">IFERROR(NOW()-F49,"")</f>
        <v>45984.636734259257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45984.636734259257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45984.636734259257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45984.636734259257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45984.636734259257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45984.636734259257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45984.636734259257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45984.636734259257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45984.636734259257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45984.636734259257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45984.636734259257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45984.636734259257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45984.636734259257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45984.636734259257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45984.636734259257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45984.636734259257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45984.636734259257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45984.636734259257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45984.636734259257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45984.636734259257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45984.636734259257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45984.636734259257</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45984.636734259257</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45984.636734259257</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45984.636734259257</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45984.636734259257</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45984.636734259257</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45984.636734259257</v>
      </c>
      <c r="H76" s="126"/>
      <c r="I76" s="125" t="str">
        <f>IFERROR(VLOOKUP(D76,DB!A:F,6,0),"")</f>
        <v/>
      </c>
      <c r="J76" s="125" t="str">
        <f>IFERROR(VLOOKUP(D76,DB!A:G,7,0),"")</f>
        <v/>
      </c>
      <c r="K76" s="125"/>
      <c r="L76" s="125" t="str">
        <f>IFERROR(VLOOKUP(D76,DB!A:I,9,0),"")</f>
        <v/>
      </c>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sheetData>
  <dataValidations count="2">
    <dataValidation allowBlank="1" showInputMessage="1" showErrorMessage="1" sqref="E1" xr:uid="{920C6338-E771-4DAE-8C89-92A9093EA4DE}"/>
    <dataValidation type="list" allowBlank="1" showInputMessage="1" showErrorMessage="1" sqref="E2:E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c r="B2" s="145" t="str">
        <f>IFERROR(VLOOKUP(D2,DB!A:K,11,0),"")</f>
        <v/>
      </c>
      <c r="C2" s="146"/>
      <c r="D2" s="145"/>
      <c r="E2" s="109"/>
      <c r="F2" s="147"/>
      <c r="G2" s="75">
        <f ca="1">IFERROR(NOW()-F2,"-")</f>
        <v>45984.636734259257</v>
      </c>
      <c r="H2" s="147"/>
      <c r="I2" s="145" t="str">
        <f>IFERROR(VLOOKUP(D2,DB!A:F,6,0),"")</f>
        <v/>
      </c>
      <c r="J2" s="145" t="str">
        <f>IFERROR(VLOOKUP(D2,DB!A:G,7,0),"")</f>
        <v/>
      </c>
      <c r="K2" s="148"/>
      <c r="L2" s="149" t="str">
        <f>IFERROR(VLOOKUP(D2,DB!A:I,9,0),"")</f>
        <v/>
      </c>
    </row>
    <row r="3" spans="1:16382" ht="31.5" customHeight="1">
      <c r="A3" s="144"/>
      <c r="B3" s="145" t="str">
        <f>IFERROR(VLOOKUP(D3,DB!A:K,11,0),"")</f>
        <v/>
      </c>
      <c r="C3" s="146"/>
      <c r="D3" s="145"/>
      <c r="E3" s="109"/>
      <c r="F3" s="147"/>
      <c r="G3" s="75">
        <f ca="1">IFERROR(NOW()-F3,"-")</f>
        <v>45984.636734259257</v>
      </c>
      <c r="H3" s="147"/>
      <c r="I3" s="145" t="str">
        <f>IFERROR(VLOOKUP(D3,DB!A:F,6,0),"")</f>
        <v/>
      </c>
      <c r="J3" s="145" t="str">
        <f>IFERROR(VLOOKUP(D3,DB!A:G,7,0),"")</f>
        <v/>
      </c>
      <c r="K3" s="148"/>
      <c r="L3" s="149" t="str">
        <f>IFERROR(VLOOKUP(D3,DB!A:I,9,0),"")</f>
        <v/>
      </c>
    </row>
    <row r="4" spans="1:16382" ht="31.5" customHeight="1">
      <c r="A4" s="144"/>
      <c r="B4" s="145" t="str">
        <f>IFERROR(VLOOKUP(D4,DB!A:K,11,0),"")</f>
        <v/>
      </c>
      <c r="C4" s="146"/>
      <c r="D4" s="145"/>
      <c r="E4" s="109"/>
      <c r="F4" s="147"/>
      <c r="G4" s="75">
        <f ca="1">IFERROR(NOW()-F4,"-")</f>
        <v>45984.636734259257</v>
      </c>
      <c r="H4" s="147"/>
      <c r="I4" s="145" t="str">
        <f>IFERROR(VLOOKUP(D4,DB!A:F,6,0),"")</f>
        <v/>
      </c>
      <c r="J4" s="145" t="str">
        <f>IFERROR(VLOOKUP(D4,DB!A:G,7,0),"")</f>
        <v/>
      </c>
      <c r="K4" s="148"/>
      <c r="L4" s="149" t="str">
        <f>IFERROR(VLOOKUP(D4,DB!A:I,9,0),"")</f>
        <v/>
      </c>
    </row>
    <row r="5" spans="1:16382" ht="31.5" customHeight="1">
      <c r="A5" s="144"/>
      <c r="B5" s="145" t="str">
        <f>IFERROR(VLOOKUP(D5,DB!A:K,11,0),"")</f>
        <v/>
      </c>
      <c r="C5" s="146"/>
      <c r="D5" s="143"/>
      <c r="E5" s="109"/>
      <c r="F5" s="147"/>
      <c r="G5" s="75">
        <f ca="1">IFERROR(NOW()-F5,"-")</f>
        <v>45984.636734259257</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45984.636734259257</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45984.636734259257</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45984.636734259257</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45984.636734259257</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45984.636734259257</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5"/>
      <c r="E11" s="109"/>
      <c r="F11" s="147"/>
      <c r="G11" s="75">
        <f ca="1">IFERROR(NOW()-F11,"-")</f>
        <v>45984.636734259257</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3"/>
      <c r="E12" s="109"/>
      <c r="F12" s="147"/>
      <c r="G12" s="75">
        <f ca="1">IFERROR(NOW()-F12,"-")</f>
        <v>45984.636734259257</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45984.636734259257</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45984.636734259257</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45984.636734259257</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45984.636734259257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45984.636734259257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45984.636734259257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45984.636734259257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45984.636734259257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45984.636734259257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45984.636734259257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45984.636734259257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45984.636734259257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45984.636734259257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45984.636734259257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45984.636734259257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45984.636734259257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45984.636734259257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45984.636734259257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45984.636734259257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45984.636734259257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45984.636734259257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45984.636734259257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45984.636734259257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45984.636734259257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45984.636734259257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45984.636734259257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45984.636734259257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45984.636734259257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45984.636734259257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45984.636734259257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45984.636734259257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45984.636734259257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45984.636734259257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2025-11-23T12:18:56Z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