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766" documentId="120_S{2AC9BD13-BADA-5192-A53E-5A8FF88502F6}" xr6:coauthVersionLast="47" xr6:coauthVersionMax="47" xr10:uidLastSave="{B91A8ACD-8470-4DCF-974D-AF50BF9801A9}"/>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3" i="4"/>
  <c r="G3" i="4"/>
  <c r="I3" i="4"/>
  <c r="J3" i="4"/>
  <c r="L3" i="4"/>
  <c r="B4" i="4"/>
  <c r="G4" i="4"/>
  <c r="I4" i="4"/>
  <c r="J4" i="4"/>
  <c r="L4" i="4"/>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<sst xmlns="http://schemas.openxmlformats.org/spreadsheetml/2006/main" count="180277" uniqueCount="39123">
  <si>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</si>
  <si>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</si>
  <si>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</si>
  <si>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</si>
  <si>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</si>
  <si>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</si>
  <si>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</si>
  <si>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</si>
  <si>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</si>
  <si>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</si>
  <si>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</si>
  <si>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</si>
  <si>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</si>
  <si>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</si>
  <si>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</si>
  <si>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</si>
  <si>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</si>
  <si>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</si>
  <si>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</si>
  <si>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</si>
  <si>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</si>
  <si>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</si>
  <si>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</si>
  <si>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</si>
  <si>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</si>
  <si>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</si>
  <si>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</si>
  <si>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</si>
  <si>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</si>
  <si>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</si>
  <si>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</si>
  <si>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</si>
  <si>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</si>
  <si>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</si>
  <si>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</si>
  <si>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</si>
  <si>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</si>
  <si>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</si>
  <si>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</si>
  <si>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</si>
  <si>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</si>
  <si>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</si>
  <si>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</si>
  <si>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</si>
  <si>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</si>
  <si>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</si>
  <si>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</si>
  <si>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</si>
  <si>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</si>
  <si>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</si>
  <si>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</si>
  <si>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</si>
  <si>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</si>
  <si>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</si>
  <si>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</si>
  <si>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</si>
  <si>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</si>
  <si>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</si>
  <si>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</si>
  <si>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</si>
  <si>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</si>
  <si>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</si>
  <si>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</si>
  <si>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</si>
  <si>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</si>
  <si>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</si>
  <si>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</si>
  <si>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</si>
  <si>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</si>
  <si>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</si>
  <si>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</si>
  <si>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</si>
  <si>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</si>
  <si>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</si>
  <si>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</si>
  <si>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</si>
  <si>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</si>
  <si>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</si>
  <si>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</si>
  <si>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</si>
  <si>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</si>
  <si>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</si>
  <si>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</si>
  <si>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</si>
  <si>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</si>
  <si>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</si>
  <si>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</si>
  <si>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</si>
  <si>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</si>
  <si>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</si>
  <si>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</si>
  <si>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</si>
  <si>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</si>
  <si>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</si>
  <si>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</si>
  <si>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</si>
  <si>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</si>
  <si>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</si>
  <si>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</si>
  <si>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</si>
  <si>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</si>
  <si>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</si>
  <si>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</si>
  <si>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</si>
  <si>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</si>
  <si>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</si>
  <si>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</si>
  <si>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</si>
  <si>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</si>
  <si>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</si>
  <si>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</si>
  <si>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</si>
  <si>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</si>
  <si>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</si>
  <si>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</si>
  <si>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</si>
  <si>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</si>
  <si>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</si>
  <si>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</si>
  <si>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</si>
  <si>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</si>
  <si>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</si>
  <si>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</si>
  <si>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</si>
  <si>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</si>
  <si>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</si>
  <si>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</si>
  <si>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</si>
  <si>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</si>
  <si>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</si>
  <si>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</si>
  <si>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</si>
  <si>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</si>
  <si>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</si>
  <si>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</si>
  <si>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</si>
  <si>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</si>
  <si>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</si>
  <si>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</si>
  <si>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</si>
  <si>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</si>
  <si>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</si>
  <si>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</si>
  <si>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</si>
  <si>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</si>
  <si>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</si>
  <si>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</si>
  <si>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</si>
  <si>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</si>
  <si>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</si>
  <si>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</si>
  <si>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</si>
  <si>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</si>
  <si>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</si>
  <si>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</si>
  <si>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</si>
  <si>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</si>
  <si>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</si>
  <si>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</si>
  <si>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</si>
  <si>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</si>
  <si>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</si>
  <si>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</si>
  <si>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</si>
  <si>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</si>
  <si>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</si>
  <si>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</si>
  <si>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</si>
  <si>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</si>
  <si>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</si>
  <si>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</si>
  <si>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</si>
  <si>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</si>
  <si>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</si>
  <si>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</si>
  <si>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</si>
  <si>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</si>
  <si>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</si>
  <si>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</si>
  <si>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</si>
  <si>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</si>
  <si>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</si>
  <si>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</si>
  <si>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</si>
  <si>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</si>
  <si>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</si>
  <si>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</si>
  <si>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</si>
  <si>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</si>
  <si>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</si>
  <si>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</si>
  <si>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</si>
  <si>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</si>
  <si>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</si>
  <si>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</si>
  <si>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</si>
  <si>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</si>
  <si>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</si>
  <si>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</si>
  <si>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</si>
  <si>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</si>
  <si>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</si>
  <si>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</si>
  <si>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</si>
  <si>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</si>
  <si>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</si>
  <si>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</si>
  <si>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</si>
  <si>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</si>
  <si>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</si>
  <si>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</si>
  <si>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</si>
  <si>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</si>
  <si>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</si>
  <si>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</si>
  <si>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</si>
  <si>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</si>
  <si>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</si>
  <si>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</si>
  <si>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</si>
  <si>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</si>
  <si>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</si>
  <si>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</si>
  <si>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</si>
  <si>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</si>
  <si>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</si>
  <si>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</si>
  <si>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</si>
  <si>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</si>
  <si>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</si>
  <si>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</si>
  <si>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</si>
  <si>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</si>
  <si>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</si>
  <si>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</si>
  <si>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</si>
  <si>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</si>
  <si>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</si>
  <si>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</si>
  <si>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</si>
  <si>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</si>
  <si>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</si>
  <si>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</si>
  <si>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</si>
  <si>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</si>
  <si>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</si>
  <si>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</si>
  <si>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</si>
  <si>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</si>
  <si>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</si>
  <si>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</si>
  <si>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</si>
  <si>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</si>
  <si>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</si>
  <si>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</si>
  <si>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</si>
  <si>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</si>
  <si>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</si>
  <si>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</si>
  <si>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</si>
  <si>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</si>
  <si>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</si>
  <si>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</si>
  <si>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</si>
  <si>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</si>
  <si>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</si>
  <si>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</si>
  <si>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</si>
  <si>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</si>
  <si>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</si>
  <si>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</si>
  <si>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</si>
  <si>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</si>
  <si>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</si>
  <si>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</si>
  <si>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</si>
  <si>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</si>
  <si>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</si>
  <si>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</si>
  <si>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</si>
  <si>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</si>
  <si>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</si>
  <si>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</si>
  <si>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</si>
  <si>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</si>
  <si>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</si>
  <si>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</si>
  <si>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</si>
  <si>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</si>
  <si>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</si>
  <si>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</si>
  <si>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</si>
  <si>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</si>
  <si>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</si>
  <si>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</si>
  <si>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</si>
  <si>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</si>
  <si>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</si>
  <si>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</si>
  <si>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</si>
  <si>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</si>
  <si>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</si>
  <si>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</si>
  <si>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</si>
  <si>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</si>
  <si>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</si>
  <si>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</si>
  <si>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</si>
  <si>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</si>
  <si>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</si>
  <si>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</si>
  <si>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</si>
  <si>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</si>
  <si>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</si>
  <si>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</si>
  <si>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</si>
  <si>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</si>
  <si>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</si>
  <si>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</si>
  <si>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</si>
  <si>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</si>
  <si>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</si>
  <si>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</si>
  <si>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</si>
  <si>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</si>
  <si>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</si>
  <si>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</si>
  <si>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</si>
  <si>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</si>
  <si>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</si>
  <si>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</si>
  <si>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</si>
  <si>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</si>
  <si>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</si>
  <si>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</si>
  <si>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</si>
  <si>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</si>
  <si>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</si>
  <si>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</si>
  <si>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</si>
  <si>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</si>
  <si>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</si>
  <si>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</si>
  <si>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</si>
  <si>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</si>
  <si>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</si>
  <si>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</si>
  <si>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</si>
  <si>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</si>
  <si>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</si>
  <si>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</si>
  <si>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</si>
  <si>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</si>
  <si>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</si>
  <si>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</si>
  <si>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</si>
  <si>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</si>
  <si>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</si>
  <si>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</si>
  <si>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</si>
  <si>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</si>
  <si>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</si>
  <si>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</si>
  <si>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</si>
  <si>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</si>
  <si>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</si>
  <si>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</si>
  <si>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</si>
  <si>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</si>
  <si>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</si>
  <si>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</si>
  <si>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</si>
  <si>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</si>
  <si>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</si>
  <si>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</si>
  <si>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</si>
  <si>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</si>
  <si>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</si>
  <si>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</si>
  <si>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</si>
  <si>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</si>
  <si>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</si>
  <si>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</si>
  <si>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</si>
  <si>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</si>
  <si>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</si>
  <si>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</si>
  <si>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</si>
  <si>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</si>
  <si>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</si>
  <si>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</si>
  <si>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</si>
  <si>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</si>
  <si>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</si>
  <si>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</si>
  <si>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</si>
  <si>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</si>
  <si>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</si>
  <si>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</si>
  <si>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</si>
  <si>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</si>
  <si>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</si>
  <si>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</si>
  <si>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</si>
  <si>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</si>
  <si>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</si>
  <si>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</si>
  <si>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</si>
  <si>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</si>
  <si>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</si>
  <si>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</si>
  <si>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</si>
  <si>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</si>
  <si>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</si>
  <si>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</si>
  <si>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</si>
  <si>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</si>
  <si>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</si>
  <si>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</si>
  <si>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</si>
  <si>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</si>
  <si>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</si>
  <si>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</si>
  <si>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</si>
  <si>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</si>
  <si>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</si>
  <si>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</si>
  <si>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</si>
  <si>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</si>
  <si>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</si>
  <si>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</si>
  <si>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</si>
  <si>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</si>
  <si>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</si>
  <si>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</si>
  <si>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</si>
  <si>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</si>
  <si>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</si>
  <si>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</si>
  <si>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</si>
  <si>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</si>
  <si>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</si>
  <si>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</si>
  <si>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</si>
  <si>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</si>
  <si>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</si>
  <si>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</si>
  <si>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</si>
  <si>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</si>
  <si>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</si>
  <si>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</si>
  <si>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</si>
  <si>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</si>
  <si>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</si>
  <si>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</si>
  <si>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</si>
  <si>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</si>
  <si>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</si>
  <si>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</si>
  <si>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</si>
  <si>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</si>
  <si>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</si>
  <si>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</si>
  <si>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</si>
  <si>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</si>
  <si>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</si>
  <si>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</si>
  <si>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</si>
  <si>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</si>
  <si>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</si>
  <si>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</si>
  <si>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</si>
  <si>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</si>
  <si>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</si>
  <si>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</si>
  <si>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</si>
  <si>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</si>
  <si>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</si>
  <si>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</si>
  <si>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</si>
  <si>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</si>
  <si>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</si>
  <si>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</si>
  <si>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</si>
  <si>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</si>
  <si>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</si>
  <si>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</si>
  <si>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</si>
  <si>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</si>
  <si>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</si>
  <si>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</si>
  <si>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</si>
  <si>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</si>
  <si>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</si>
  <si>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</si>
  <si>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</si>
  <si>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</si>
  <si>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</si>
  <si>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</si>
  <si>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</si>
  <si>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</si>
  <si>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</si>
  <si>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</si>
  <si>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</si>
  <si>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</si>
  <si>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</si>
  <si>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</si>
  <si>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</si>
  <si>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</si>
  <si>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</si>
  <si>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</si>
  <si>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</si>
  <si>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</si>
  <si>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</si>
  <si>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</si>
  <si>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</si>
  <si>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</si>
  <si>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</si>
  <si>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</si>
  <si>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</si>
  <si>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</si>
  <si>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</si>
  <si>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</si>
  <si>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</si>
  <si>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</si>
  <si>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</si>
  <si>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</si>
  <si>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</si>
  <si>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</si>
  <si>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</si>
  <si>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</si>
  <si>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</si>
  <si>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</si>
  <si>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</si>
  <si>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</si>
  <si>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</si>
  <si>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</si>
  <si>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</si>
  <si>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</si>
  <si>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</si>
  <si>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</si>
  <si>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</si>
  <si>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</si>
  <si>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</si>
  <si>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</si>
  <si>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</si>
  <si>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</si>
  <si>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</si>
  <si>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</si>
  <si>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</si>
  <si>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</si>
  <si>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</si>
  <si>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</si>
  <si>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</si>
  <si>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</si>
  <si>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</si>
  <si>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</si>
  <si>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</si>
  <si>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</si>
  <si>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</si>
  <si>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</si>
  <si>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</si>
  <si>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</si>
  <si>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</si>
  <si>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</si>
  <si>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</si>
  <si>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</si>
  <si>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</si>
  <si>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</si>
  <si>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</si>
  <si>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</si>
  <si>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</si>
  <si>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</si>
  <si>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</si>
  <si>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</si>
  <si>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</si>
  <si>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</si>
  <si>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</si>
  <si>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</si>
  <si>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</si>
  <si>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</si>
  <si>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</si>
  <si>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</si>
  <si>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</si>
  <si>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</si>
  <si>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</si>
  <si>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</si>
  <si>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</si>
  <si>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</si>
  <si>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</si>
  <si>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</si>
  <si>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</si>
  <si>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</si>
  <si>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</si>
  <si>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</si>
  <si>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</si>
  <si>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</si>
  <si>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</si>
  <si>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</si>
  <si>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</si>
  <si>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</si>
  <si>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</si>
  <si>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</si>
  <si>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</si>
  <si>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</si>
  <si>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</si>
  <si>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</si>
  <si>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</si>
  <si>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</si>
  <si>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</si>
  <si>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</si>
  <si>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</si>
  <si>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</si>
  <si>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</si>
  <si>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</si>
  <si>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</si>
  <si>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</si>
  <si>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</si>
  <si>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</si>
  <si>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</si>
  <si>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</si>
  <si>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</si>
  <si>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</si>
  <si>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</si>
  <si>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</si>
  <si>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</si>
  <si>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</si>
  <si>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</si>
  <si>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</si>
  <si>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</si>
  <si>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</si>
  <si>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</si>
  <si>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</si>
  <si>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</si>
  <si>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</si>
  <si>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</si>
  <si>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</si>
  <si>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</si>
  <si>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</si>
  <si>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</si>
  <si>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</si>
  <si>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</si>
  <si>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</si>
  <si>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</si>
  <si>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</si>
  <si>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</si>
  <si>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</si>
  <si>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</si>
  <si>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</si>
  <si>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</si>
  <si>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</si>
  <si>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</si>
  <si>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</si>
  <si>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</si>
  <si>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</si>
  <si>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</si>
  <si>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</si>
  <si>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</si>
  <si>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</si>
  <si>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</si>
  <si>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</si>
  <si>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</si>
  <si>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</si>
  <si>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</si>
  <si>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</si>
  <si>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</si>
  <si>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</si>
  <si>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</si>
  <si>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</si>
  <si>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</si>
  <si>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</si>
  <si>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</si>
  <si>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</si>
  <si>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</si>
  <si>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</si>
  <si>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</si>
  <si>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</si>
  <si>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</si>
  <si>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</si>
  <si>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</si>
  <si>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</si>
  <si>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</si>
  <si>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</si>
  <si>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</si>
  <si>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</si>
  <si>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</si>
  <si>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</si>
  <si>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</si>
  <si>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</si>
  <si>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</si>
  <si>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</si>
  <si>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</si>
  <si>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</si>
  <si>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</si>
  <si>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</si>
  <si>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</si>
  <si>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</si>
  <si>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</si>
  <si>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</si>
  <si>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</si>
  <si>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</si>
  <si>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</si>
  <si>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</si>
  <si>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</si>
  <si>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</si>
  <si>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</si>
  <si>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</si>
  <si>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</si>
  <si>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</si>
  <si>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</si>
  <si>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</si>
  <si>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</si>
  <si>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</si>
  <si>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</si>
  <si>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</si>
  <si>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</si>
  <si>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</si>
  <si>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</si>
  <si>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</si>
  <si>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</si>
  <si>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</si>
  <si>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</si>
  <si>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</si>
  <si>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</si>
  <si>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</si>
  <si>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</si>
  <si>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</si>
  <si>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</si>
  <si>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</si>
  <si>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</si>
  <si>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</si>
  <si>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</si>
  <si>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</si>
  <si>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</si>
  <si>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</si>
  <si>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</si>
  <si>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</si>
  <si>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</si>
  <si>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</si>
  <si>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</si>
  <si>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</si>
  <si>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</si>
  <si>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</si>
  <si>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</si>
  <si>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</si>
  <si>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</si>
  <si>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</si>
  <si>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</si>
  <si>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</si>
  <si>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</si>
  <si>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</si>
  <si>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</si>
  <si>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</si>
  <si>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</si>
  <si>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</si>
  <si>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</si>
  <si>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</si>
  <si>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</si>
  <si>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</si>
  <si>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</si>
  <si>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</si>
  <si>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</si>
  <si>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</si>
  <si>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</si>
  <si>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</si>
  <si>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</si>
  <si>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</si>
  <si>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</si>
  <si>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</si>
  <si>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</si>
  <si>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</si>
  <si>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</si>
  <si>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</si>
  <si>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</si>
  <si>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</si>
  <si>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</si>
  <si>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</si>
  <si>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</si>
  <si>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</si>
  <si>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</si>
  <si>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</si>
  <si>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</si>
  <si>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</si>
  <si>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</si>
  <si>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</si>
  <si>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</si>
  <si>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</si>
  <si>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</si>
  <si>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</si>
  <si>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</si>
  <si>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</si>
  <si>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</si>
  <si>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</si>
  <si>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</si>
  <si>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</si>
  <si>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</si>
  <si>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</si>
  <si>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</si>
  <si>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</si>
  <si>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</si>
  <si>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</si>
  <si>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</si>
  <si>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</si>
  <si>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</si>
  <si>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</si>
  <si>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</si>
  <si>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</si>
  <si>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</si>
  <si>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</si>
  <si>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</si>
  <si>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</si>
  <si>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</si>
  <si>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</si>
  <si>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</si>
  <si>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</si>
  <si>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</si>
  <si>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</si>
  <si>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</si>
  <si>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</si>
  <si>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</si>
  <si>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</si>
  <si>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</si>
  <si>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</si>
  <si>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</si>
  <si>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</si>
  <si>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</si>
  <si>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</si>
  <si>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</si>
  <si>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</si>
  <si>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</si>
  <si>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</si>
  <si>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</si>
  <si>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</si>
  <si>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</si>
  <si>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</si>
  <si>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</si>
  <si>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</si>
  <si>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</si>
  <si>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</si>
  <si>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</si>
  <si>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</si>
  <si>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</si>
  <si>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</si>
  <si>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</si>
  <si>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</si>
  <si>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</si>
  <si>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</si>
  <si>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</si>
  <si>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</si>
  <si>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</si>
  <si>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</si>
  <si>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</si>
  <si>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</si>
  <si>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</si>
  <si>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</si>
  <si>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</si>
  <si>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</si>
  <si>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</si>
  <si>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</si>
  <si>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</si>
  <si>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</si>
  <si>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</si>
  <si>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</si>
  <si>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</si>
  <si>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</si>
  <si>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</si>
  <si>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</si>
  <si>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</si>
  <si>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</si>
  <si>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</si>
  <si>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</si>
  <si>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</si>
  <si>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</si>
  <si>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</si>
  <si>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</si>
  <si>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</si>
  <si>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</si>
  <si>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</si>
  <si>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</si>
  <si>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</si>
  <si>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</si>
  <si>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</si>
  <si>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</si>
  <si>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</si>
  <si>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</si>
  <si>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</si>
  <si>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</si>
  <si>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</si>
  <si>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</si>
  <si>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</si>
  <si>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</si>
  <si>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</si>
  <si>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</si>
  <si>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</si>
  <si>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</si>
  <si>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</si>
  <si>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</si>
  <si>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</si>
  <si>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</si>
  <si>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</si>
  <si>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</si>
  <si>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</si>
  <si>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</si>
  <si>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</si>
  <si>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</si>
  <si>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</si>
  <si>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</si>
  <si>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</si>
  <si>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</si>
  <si>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</si>
  <si>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</si>
  <si>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</si>
  <si>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</si>
  <si>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</si>
  <si>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</si>
  <si>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</si>
  <si>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</si>
  <si>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</si>
  <si>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</si>
  <si>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</si>
  <si>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</si>
  <si>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</si>
  <si>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</si>
  <si>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</si>
  <si>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</si>
  <si>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</si>
  <si>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</si>
  <si>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</si>
  <si>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</si>
  <si>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</si>
  <si>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</si>
  <si>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</si>
  <si>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</si>
  <si>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</si>
  <si>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</si>
  <si>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</si>
  <si>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</si>
  <si>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</si>
  <si>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</si>
  <si>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</si>
  <si>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</si>
  <si>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</si>
  <si>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</si>
  <si>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</si>
  <si>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</si>
  <si>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</si>
  <si>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</si>
  <si>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</si>
  <si>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</si>
  <si>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</si>
  <si>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</si>
  <si>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</si>
  <si>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</si>
  <si>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</si>
  <si>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</si>
  <si>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</si>
  <si>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</si>
  <si>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</si>
  <si>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</si>
  <si>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</si>
  <si>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</si>
  <si>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</si>
  <si>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</si>
  <si>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</si>
  <si>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</si>
  <si>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</si>
  <si>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</si>
  <si>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</si>
  <si>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</si>
  <si>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</si>
  <si>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</si>
  <si>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</si>
  <si>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</si>
  <si>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</si>
  <si>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</si>
  <si>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</si>
  <si>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</si>
  <si>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</si>
  <si>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</si>
  <si>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</si>
  <si>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</si>
  <si>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</si>
  <si>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</si>
  <si>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</si>
  <si>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</si>
  <si>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</si>
  <si>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</si>
  <si>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</si>
  <si>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</si>
  <si>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</si>
  <si>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</si>
  <si>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</si>
  <si>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</si>
  <si>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</si>
  <si>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</si>
  <si>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</si>
  <si>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</si>
  <si>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</si>
  <si>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</si>
  <si>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</si>
  <si>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</si>
  <si>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</si>
  <si>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</si>
  <si>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</si>
  <si>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</si>
  <si>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</si>
  <si>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</si>
  <si>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</si>
  <si>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</si>
  <si>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</si>
  <si>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</si>
  <si>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</si>
  <si>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</si>
  <si>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</si>
  <si>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</si>
  <si>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</si>
  <si>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</si>
  <si>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</si>
  <si>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</si>
  <si>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</si>
  <si>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</si>
  <si>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</si>
  <si>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</si>
  <si>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</si>
  <si>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</si>
  <si>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</si>
  <si>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</si>
  <si>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</si>
  <si>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</si>
  <si>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</si>
  <si>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</si>
  <si>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</si>
  <si>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</si>
  <si>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</si>
  <si>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</si>
  <si>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</si>
  <si>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</si>
  <si>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</si>
  <si>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</si>
  <si>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</si>
  <si>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</si>
  <si>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</si>
  <si>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</si>
  <si>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</si>
  <si>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</si>
  <si>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</si>
  <si>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</si>
  <si>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</si>
  <si>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</si>
  <si>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</si>
  <si>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</si>
  <si>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</si>
  <si>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</si>
  <si>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</si>
  <si>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</si>
  <si>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</si>
  <si>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</si>
  <si>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</si>
  <si>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</si>
  <si>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</si>
  <si>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</si>
  <si>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</si>
  <si>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</si>
  <si>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</si>
  <si>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</si>
  <si>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</si>
  <si>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</si>
  <si>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</si>
  <si>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</si>
  <si>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</si>
  <si>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</si>
  <si>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</si>
  <si>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</si>
  <si>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</si>
  <si>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</si>
  <si>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</si>
  <si>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</si>
  <si>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</si>
  <si>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</si>
  <si>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</si>
  <si>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</si>
  <si>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</si>
  <si>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</si>
  <si>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</si>
  <si>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</si>
  <si>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</si>
  <si>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</si>
  <si>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</si>
  <si>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</si>
  <si>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</si>
  <si>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</si>
  <si>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</si>
  <si>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</si>
  <si>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</si>
  <si>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</si>
  <si>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</si>
  <si>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</si>
  <si>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</si>
  <si>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</si>
  <si>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</si>
  <si>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</si>
  <si>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</si>
  <si>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</si>
  <si>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</si>
  <si>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</si>
  <si>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</si>
  <si>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</si>
  <si>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</si>
  <si>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</si>
  <si>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</si>
  <si>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</si>
  <si>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</si>
  <si>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</si>
  <si>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</si>
  <si>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</si>
  <si>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</si>
  <si>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</si>
  <si>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</si>
  <si>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</si>
  <si>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</si>
  <si>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</si>
  <si>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</si>
  <si>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</si>
  <si>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</si>
  <si>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</si>
  <si>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</si>
  <si>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</si>
  <si>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</si>
  <si>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</si>
  <si>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</si>
  <si>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</si>
  <si>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</si>
  <si>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</si>
  <si>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</si>
  <si>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</si>
  <si>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</si>
  <si>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</si>
  <si>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</si>
  <si>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</si>
  <si>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</si>
  <si>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</si>
  <si>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</si>
  <si>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</si>
  <si>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</si>
  <si>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</si>
  <si>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</si>
  <si>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</si>
  <si>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</si>
  <si>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</si>
  <si>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</si>
  <si>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</si>
  <si>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</si>
  <si>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</si>
  <si>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</si>
  <si>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</si>
  <si>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</si>
  <si>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</si>
  <si>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</si>
  <si>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</si>
  <si>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</si>
  <si>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</si>
  <si>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</si>
  <si>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</si>
  <si>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</si>
  <si>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</si>
  <si>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</si>
  <si>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</si>
  <si>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</si>
  <si>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</si>
  <si>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</si>
  <si>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</si>
  <si>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</si>
  <si>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</si>
  <si>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</si>
  <si>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</si>
  <si>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</si>
  <si>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</si>
  <si>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</si>
  <si>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</si>
  <si>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</si>
  <si>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</si>
  <si>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</si>
  <si>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</si>
  <si>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</si>
  <si>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</si>
  <si>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</si>
  <si>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</si>
  <si>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</si>
  <si>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</si>
  <si>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</si>
  <si>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</si>
  <si>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</si>
  <si>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</si>
  <si>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</si>
  <si>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</si>
  <si>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</si>
  <si>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</si>
  <si>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</si>
  <si>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</si>
  <si>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</si>
  <si>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</si>
  <si>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</si>
  <si>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</si>
  <si>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</si>
  <si>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</si>
  <si>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</si>
  <si>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</si>
  <si>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</si>
  <si>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</si>
  <si>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</si>
  <si>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</si>
  <si>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</si>
  <si>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</si>
  <si>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</si>
  <si>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</si>
  <si>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</si>
  <si>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</si>
  <si>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</si>
  <si>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</si>
  <si>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</si>
  <si>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</si>
  <si>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</si>
  <si>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</si>
  <si>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</si>
  <si>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</si>
  <si>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</si>
  <si>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</si>
  <si>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</si>
  <si>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</si>
  <si>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</si>
  <si>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</si>
  <si>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</si>
  <si>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</si>
  <si>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</si>
  <si>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</si>
  <si>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</si>
  <si>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</si>
  <si>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</si>
  <si>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</si>
  <si>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</si>
  <si>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</si>
  <si>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</si>
  <si>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</si>
  <si>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</si>
  <si>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</si>
  <si>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</si>
  <si>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</si>
  <si>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</si>
  <si>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</si>
  <si>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</si>
  <si>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</si>
  <si>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</si>
  <si>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</si>
  <si>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</si>
  <si>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</si>
  <si>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</si>
  <si>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</si>
  <si>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</si>
  <si>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</si>
  <si>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</si>
  <si>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</si>
  <si>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</si>
  <si>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</si>
  <si>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</si>
  <si>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</si>
  <si>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</si>
  <si>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</si>
  <si>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</si>
  <si>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</si>
  <si>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</si>
  <si>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</si>
  <si>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</si>
  <si>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</si>
  <si>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</si>
  <si>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</si>
  <si>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</si>
  <si>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</si>
  <si>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</si>
  <si>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</si>
  <si>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</si>
  <si>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</si>
  <si>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</si>
  <si>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</si>
  <si>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</si>
  <si>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</si>
  <si>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</si>
  <si>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</si>
  <si>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</si>
  <si>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</si>
  <si>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</si>
  <si>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</si>
  <si>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</si>
  <si>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</si>
  <si>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</si>
  <si>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</si>
  <si>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</si>
  <si>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</si>
  <si>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</si>
  <si>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</si>
  <si>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</si>
  <si>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</si>
  <si>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</si>
  <si>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</si>
  <si>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</si>
  <si>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</si>
  <si>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</si>
  <si>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</si>
  <si>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</si>
  <si>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</si>
  <si>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</si>
  <si>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</si>
  <si>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</si>
  <si>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</si>
  <si>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</si>
  <si>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</si>
  <si>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</si>
  <si>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</si>
  <si>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</si>
  <si>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</si>
  <si>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</si>
  <si>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</si>
  <si>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</si>
  <si>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</si>
  <si>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</si>
  <si>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</si>
  <si>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</si>
  <si>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</si>
  <si>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</si>
  <si>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</si>
  <si>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</si>
  <si>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</si>
  <si>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</si>
  <si>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</si>
  <si>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</si>
  <si>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</si>
  <si>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</si>
  <si>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</si>
  <si>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</si>
  <si>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</si>
  <si>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</si>
  <si>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</si>
  <si>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</si>
  <si>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</si>
  <si>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</si>
  <si>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</si>
  <si>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</si>
  <si>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</si>
  <si>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</si>
  <si>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</si>
  <si>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</si>
  <si>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</si>
  <si>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</si>
  <si>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</si>
  <si>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</si>
  <si>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</si>
  <si>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</si>
  <si>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</si>
  <si>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</si>
  <si>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</si>
  <si>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</si>
  <si>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</si>
  <si>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</si>
  <si>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</si>
  <si>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</si>
  <si>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</si>
  <si>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</si>
  <si>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</si>
  <si>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</si>
  <si>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</si>
  <si>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</si>
  <si>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</si>
  <si>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</si>
  <si>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</si>
  <si>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</si>
  <si>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</si>
  <si>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</si>
  <si>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</si>
  <si>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</si>
  <si>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</si>
  <si>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</si>
  <si>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</si>
  <si>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</si>
  <si>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</si>
  <si>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</si>
  <si>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</si>
  <si>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</si>
  <si>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</si>
  <si>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</si>
  <si>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</si>
  <si>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</si>
  <si>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</si>
  <si>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</si>
  <si>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</si>
  <si>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</si>
  <si>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</si>
  <si>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</si>
  <si>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</si>
  <si>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</si>
  <si>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</si>
  <si>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</si>
  <si>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</si>
  <si>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</si>
  <si>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</si>
  <si>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</si>
  <si>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</si>
  <si>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</si>
  <si>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</si>
  <si>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</si>
  <si>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</si>
  <si>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</si>
  <si>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</si>
  <si>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</si>
  <si>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</si>
  <si>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</si>
  <si>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</si>
  <si>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</si>
  <si>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</si>
  <si>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</si>
  <si>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</si>
  <si>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</si>
  <si>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</si>
  <si>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</si>
  <si>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</si>
  <si>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</si>
  <si>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</si>
  <si>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</si>
  <si>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</si>
  <si>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</si>
  <si>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</si>
  <si>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</si>
  <si>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</si>
  <si>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</si>
  <si>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</si>
  <si>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</si>
  <si>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</si>
  <si>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</si>
  <si>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</si>
  <si>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</si>
  <si>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</si>
  <si>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</si>
  <si>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</si>
  <si>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</si>
  <si>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</si>
  <si>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</si>
  <si>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</si>
  <si>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</si>
  <si>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</si>
  <si>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</si>
  <si>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</si>
  <si>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</si>
  <si>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</si>
  <si>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</si>
  <si>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</si>
  <si>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</si>
  <si>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</si>
  <si>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</si>
  <si>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</si>
  <si>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</si>
  <si>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</si>
  <si>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</si>
  <si>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</si>
  <si>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</si>
  <si>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</si>
  <si>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</si>
  <si>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</si>
  <si>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</si>
  <si>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</si>
  <si>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</si>
  <si>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</si>
  <si>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</si>
  <si>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</si>
  <si>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</si>
  <si>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</si>
  <si>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</si>
  <si>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</si>
  <si>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</si>
  <si>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</si>
  <si>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</si>
  <si>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</si>
  <si>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</si>
  <si>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</si>
  <si>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</si>
  <si>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</si>
  <si>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</si>
  <si>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</si>
  <si>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</si>
  <si>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</si>
  <si>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</si>
  <si>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</si>
  <si>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</si>
  <si>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</si>
  <si>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</si>
  <si>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</si>
  <si>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</si>
  <si>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</si>
  <si>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</si>
  <si>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</si>
  <si>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</si>
  <si>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</si>
  <si>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</si>
  <si>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</si>
  <si>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</si>
  <si>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</si>
  <si>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</si>
  <si>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</si>
  <si>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</si>
  <si>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</si>
  <si>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</si>
  <si>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</si>
  <si>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</si>
  <si>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</si>
  <si>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</si>
  <si>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</si>
  <si>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</si>
  <si>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</si>
  <si>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</si>
  <si>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</si>
  <si>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</si>
  <si>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</si>
  <si>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</si>
  <si>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</si>
  <si>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</si>
  <si>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</si>
  <si>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</si>
  <si>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</si>
  <si>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</si>
  <si>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</si>
  <si>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</si>
  <si>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</si>
  <si>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</si>
  <si>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</si>
  <si>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</si>
  <si>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</si>
  <si>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</si>
  <si>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</si>
  <si>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</si>
  <si>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</si>
  <si>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</si>
  <si>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</si>
  <si>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</si>
  <si>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</si>
  <si>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</si>
  <si>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</si>
  <si>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</si>
  <si>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</si>
  <si>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</si>
  <si>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</si>
  <si>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</si>
  <si>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</si>
  <si>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</si>
  <si>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</si>
  <si>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</si>
  <si>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</si>
  <si>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</si>
  <si>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</si>
  <si>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</si>
  <si>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</si>
  <si>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</si>
  <si>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</si>
  <si>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</si>
  <si>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</si>
  <si>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</si>
  <si>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</si>
  <si>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</si>
  <si>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</si>
  <si>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</si>
  <si>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</si>
  <si>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</si>
  <si>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</si>
  <si>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</si>
  <si>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</si>
  <si>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</si>
  <si>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</si>
  <si>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</si>
  <si>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</si>
  <si>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</si>
  <si>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</si>
  <si>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</si>
  <si>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</si>
  <si>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</si>
  <si>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</si>
  <si>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</si>
  <si>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</si>
  <si>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</si>
  <si>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</si>
  <si>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</si>
  <si>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</si>
  <si>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</si>
  <si>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</si>
  <si>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</si>
  <si>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</si>
  <si>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</si>
  <si>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</si>
  <si>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</si>
  <si>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</si>
  <si>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</si>
  <si>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</si>
  <si>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</si>
  <si>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</si>
  <si>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</si>
  <si>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</si>
  <si>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</si>
  <si>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</si>
  <si>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</si>
  <si>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</si>
  <si>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</si>
  <si>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</si>
  <si>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</si>
  <si>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</si>
  <si>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</si>
  <si>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</si>
  <si>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</si>
  <si>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</si>
  <si>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</si>
  <si>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</si>
  <si>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</si>
  <si>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</si>
  <si>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</si>
  <si>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</si>
  <si>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</si>
  <si>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</si>
  <si>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</si>
  <si>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</si>
  <si>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</si>
  <si>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</si>
  <si>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</si>
  <si>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</si>
  <si>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</si>
  <si>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</si>
  <si>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</si>
  <si>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</si>
  <si>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</si>
  <si>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</si>
  <si>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</si>
  <si>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</si>
  <si>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</si>
  <si>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</si>
  <si>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</si>
  <si>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</si>
  <si>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</si>
  <si>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</si>
  <si>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</si>
  <si>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</si>
  <si>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</si>
  <si>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</si>
  <si>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</si>
  <si>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</si>
  <si>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</si>
  <si>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</si>
  <si>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</si>
  <si>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</si>
  <si>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</si>
  <si>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</si>
  <si>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</si>
  <si>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</si>
  <si>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</si>
  <si>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</si>
  <si>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</si>
  <si>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</si>
  <si>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</si>
  <si>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</si>
  <si>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</si>
  <si>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</si>
  <si>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</si>
  <si>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</si>
  <si>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</si>
  <si>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</si>
  <si>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</si>
  <si>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</si>
  <si>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</si>
  <si>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</si>
  <si>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</si>
  <si>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</si>
  <si>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</si>
  <si>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</si>
  <si>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</si>
  <si>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</si>
  <si>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</si>
  <si>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</si>
  <si>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</si>
  <si>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</si>
  <si>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</si>
  <si>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</si>
  <si>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</si>
  <si>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</si>
  <si>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</si>
  <si>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</si>
  <si>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</si>
  <si>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</si>
  <si>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</si>
  <si>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</si>
  <si>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</si>
  <si>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</si>
  <si>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</si>
  <si>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</si>
  <si>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</si>
  <si>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</si>
  <si>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</si>
  <si>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</si>
  <si>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</si>
  <si>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</si>
  <si>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</si>
  <si>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</si>
  <si>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</si>
  <si>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</si>
  <si>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</si>
  <si>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</si>
  <si>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</si>
  <si>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</si>
  <si>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</si>
  <si>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</si>
  <si>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</si>
  <si>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</si>
  <si>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</si>
  <si>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</si>
  <si>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</si>
  <si>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</si>
  <si>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</si>
  <si>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</si>
  <si>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</si>
  <si>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</si>
  <si>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</si>
  <si>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</si>
  <si>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</si>
  <si>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</si>
  <si>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</si>
  <si>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</si>
  <si>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</si>
  <si>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</si>
  <si>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</si>
  <si>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</si>
  <si>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</si>
  <si>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</si>
  <si>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</si>
  <si>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</si>
  <si>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</si>
  <si>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</si>
  <si>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</si>
  <si>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</si>
  <si>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</si>
  <si>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</si>
  <si>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</si>
  <si>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</si>
  <si>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</si>
  <si>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</si>
  <si>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</si>
  <si>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</si>
  <si>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</si>
  <si>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</si>
  <si>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</si>
  <si>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</si>
  <si>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</si>
  <si>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</si>
  <si>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</si>
  <si>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</si>
  <si>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</si>
  <si>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</si>
  <si>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</si>
  <si>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</si>
  <si>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</si>
  <si>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</si>
  <si>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</si>
  <si>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</si>
  <si>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</si>
  <si>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</si>
  <si>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</si>
  <si>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</si>
  <si>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</si>
  <si>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</si>
  <si>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</si>
  <si>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</si>
  <si>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</si>
  <si>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</si>
  <si>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</si>
  <si>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</si>
  <si>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</si>
  <si>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</si>
  <si>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</si>
  <si>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</si>
  <si>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</si>
  <si>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</si>
  <si>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</si>
  <si>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</si>
  <si>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</si>
  <si>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</si>
  <si>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</si>
  <si>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</si>
  <si>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</si>
  <si>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</si>
  <si>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</si>
  <si>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</si>
  <si>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</si>
  <si>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</si>
  <si>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</si>
  <si>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</si>
  <si>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</si>
  <si>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</si>
  <si>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</si>
  <si>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</si>
  <si>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</si>
  <si>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</si>
  <si>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</si>
  <si>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</si>
  <si>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</si>
  <si>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</si>
  <si>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</si>
  <si>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</si>
  <si>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</si>
  <si>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</si>
  <si>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</si>
  <si>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</si>
  <si>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</si>
  <si>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</si>
  <si>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</si>
  <si>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</si>
  <si>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</si>
  <si>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</si>
  <si>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</si>
  <si>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</si>
  <si>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</si>
  <si>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</si>
  <si>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</si>
  <si>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</si>
  <si>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</si>
  <si>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</si>
  <si>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</si>
  <si>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</si>
  <si>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</si>
  <si>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</si>
  <si>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</si>
  <si>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</si>
  <si>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</si>
  <si>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</si>
  <si>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</si>
  <si>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</si>
  <si>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</si>
  <si>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</si>
  <si>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</si>
  <si>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</si>
  <si>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</si>
  <si>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</si>
  <si>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</si>
  <si>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</si>
  <si>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</si>
  <si>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</si>
  <si>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</si>
  <si>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</si>
  <si>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</si>
  <si>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</si>
  <si>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</si>
  <si>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</si>
  <si>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</si>
  <si>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</si>
  <si>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</si>
  <si>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</si>
  <si>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</si>
  <si>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</si>
  <si>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</si>
  <si>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</si>
  <si>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</si>
  <si>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</si>
  <si>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</si>
  <si>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</si>
  <si>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</si>
  <si>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</si>
  <si>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</si>
  <si>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</si>
  <si>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</si>
  <si>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</si>
  <si>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</si>
  <si>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</si>
  <si>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</si>
  <si>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</si>
  <si>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</si>
  <si>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</si>
  <si>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</si>
  <si>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</si>
  <si>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</si>
  <si>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</si>
  <si>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</si>
  <si>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</si>
  <si>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</si>
  <si>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</si>
  <si>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</si>
  <si>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</si>
  <si>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</si>
  <si>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</si>
  <si>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</si>
  <si>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</si>
  <si>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</si>
  <si>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</si>
  <si>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</si>
  <si>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</si>
  <si>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</si>
  <si>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</si>
  <si>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</si>
  <si>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</si>
  <si>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</si>
  <si>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</si>
  <si>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</si>
  <si>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</si>
  <si>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</si>
  <si>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</si>
  <si>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</si>
  <si>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</si>
  <si>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</si>
  <si>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</si>
  <si>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</si>
  <si>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</si>
  <si>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</si>
  <si>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</si>
  <si>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</si>
  <si>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</si>
  <si>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</si>
  <si>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</si>
  <si>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</si>
  <si>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</si>
  <si>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</si>
  <si>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</si>
  <si>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</si>
  <si>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</si>
  <si>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</si>
  <si>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</si>
  <si>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</si>
  <si>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</si>
  <si>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</si>
  <si>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</si>
  <si>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</si>
  <si>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</si>
  <si>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</si>
  <si>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</si>
  <si>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</si>
  <si>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</si>
  <si>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</si>
  <si>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</si>
  <si>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</si>
  <si>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</si>
  <si>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</si>
  <si>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</si>
  <si>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</si>
  <si>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</si>
  <si>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</si>
  <si>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</si>
  <si>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</si>
  <si>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</si>
  <si>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</si>
  <si>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</si>
  <si>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</si>
  <si>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</si>
  <si>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</si>
  <si>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</si>
  <si>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</si>
  <si>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</si>
  <si>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</si>
  <si>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</si>
  <si>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</si>
  <si>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</si>
  <si>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</si>
  <si>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</si>
  <si>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</si>
  <si>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</si>
  <si>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</si>
  <si>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</si>
  <si>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</si>
  <si>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</si>
  <si>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</si>
  <si>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</si>
  <si>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</si>
  <si>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</si>
  <si>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</si>
  <si>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</si>
  <si>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</si>
  <si>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</si>
  <si>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</si>
  <si>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</si>
  <si>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</si>
  <si>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</si>
  <si>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</si>
  <si>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</si>
  <si>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</si>
  <si>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</si>
  <si>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</si>
  <si>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</si>
  <si>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</si>
  <si>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</si>
  <si>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</si>
  <si>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</si>
  <si>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</si>
  <si>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</si>
  <si>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</si>
  <si>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</si>
  <si>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</si>
  <si>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</si>
  <si>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</si>
  <si>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</si>
  <si>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</si>
  <si>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</si>
  <si>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</si>
  <si>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</si>
  <si>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</si>
  <si>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</si>
  <si>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</si>
  <si>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</si>
  <si>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</si>
  <si>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</si>
  <si>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</si>
  <si>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</si>
  <si>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</si>
  <si>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</si>
  <si>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</si>
  <si>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</si>
  <si>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</si>
  <si>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</si>
  <si>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</si>
  <si>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</si>
  <si>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</si>
  <si>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</si>
  <si>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</si>
  <si>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</si>
  <si>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</si>
  <si>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</si>
  <si>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</si>
  <si>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</si>
  <si>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</si>
  <si>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</si>
  <si>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</si>
  <si>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</si>
  <si>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</si>
  <si>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</si>
  <si>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</si>
  <si>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</si>
  <si>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</si>
  <si>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</si>
  <si>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</si>
  <si>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</si>
  <si>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</si>
  <si>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</si>
  <si>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</si>
  <si>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</si>
  <si>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</si>
  <si>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</si>
  <si>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</si>
  <si>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</si>
  <si>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</si>
  <si>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</si>
  <si>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</si>
  <si>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</si>
  <si>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</si>
  <si>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</si>
  <si>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</si>
  <si>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</si>
  <si>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</si>
  <si>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</si>
  <si>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</si>
  <si>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</si>
  <si>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</si>
  <si>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</si>
  <si>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</si>
  <si>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</si>
  <si>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</si>
  <si>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</si>
  <si>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</si>
  <si>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</si>
  <si>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</si>
  <si>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</si>
  <si>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</si>
  <si>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</si>
  <si>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</si>
  <si>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</si>
  <si>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</si>
  <si>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</si>
  <si>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</si>
  <si>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</si>
  <si>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</si>
  <si>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</si>
  <si>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</si>
  <si>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</si>
  <si>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</si>
  <si>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</si>
  <si>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</si>
  <si>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</si>
  <si>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</si>
  <si>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</si>
  <si>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</si>
  <si>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</si>
  <si>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</si>
  <si>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</si>
  <si>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</si>
  <si>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</si>
  <si>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</si>
  <si>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</si>
  <si>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</si>
  <si>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</si>
  <si>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</si>
  <si>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</si>
  <si>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</si>
  <si>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</si>
  <si>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</si>
  <si>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</si>
  <si>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</si>
  <si>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</si>
  <si>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</si>
  <si>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</si>
  <si>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</si>
  <si>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</si>
  <si>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</si>
  <si>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</si>
  <si>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</si>
  <si>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</si>
  <si>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</si>
  <si>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</si>
  <si>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</si>
  <si>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</si>
  <si>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</si>
  <si>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</si>
  <si>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</si>
  <si>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</si>
  <si>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</si>
  <si>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</si>
  <si>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</si>
  <si>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</si>
  <si>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</si>
  <si>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</si>
  <si>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</si>
  <si>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</si>
  <si>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</si>
  <si>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</si>
  <si>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</si>
  <si>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</si>
  <si>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</si>
  <si>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</si>
  <si>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</si>
  <si>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</si>
  <si>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</si>
  <si>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</si>
  <si>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</si>
  <si>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</si>
  <si>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</si>
  <si>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</si>
  <si>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</si>
  <si>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</si>
  <si>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</si>
  <si>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</si>
  <si>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</si>
  <si>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</si>
  <si>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</si>
  <si>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</si>
  <si>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</si>
  <si>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</si>
  <si>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</si>
  <si>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</si>
  <si>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</si>
  <si>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</si>
  <si>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</si>
  <si>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</si>
  <si>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</si>
  <si>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</si>
  <si>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</si>
  <si>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</si>
  <si>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</si>
  <si>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</si>
  <si>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</si>
  <si>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</si>
  <si>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</si>
  <si>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</si>
  <si>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</si>
  <si>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</si>
  <si>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</si>
  <si>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</si>
  <si>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</si>
  <si>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</si>
  <si>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</si>
  <si>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</si>
  <si>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</si>
  <si>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</si>
  <si>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</si>
  <si>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</si>
  <si>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</si>
  <si>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</si>
  <si>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</si>
  <si>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</si>
  <si>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</si>
  <si>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</si>
  <si>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</si>
  <si>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</si>
  <si>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</si>
  <si>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</si>
  <si>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</si>
  <si>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</si>
  <si>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</si>
  <si>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</si>
  <si>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</si>
  <si>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</si>
  <si>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</si>
  <si>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</si>
  <si>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</si>
  <si>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</si>
  <si>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</si>
  <si>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</si>
  <si>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</si>
  <si>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</si>
  <si>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</si>
  <si>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</si>
  <si>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</si>
  <si>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</si>
  <si>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</si>
  <si>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</si>
  <si>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</si>
  <si>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</si>
  <si>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</si>
  <si>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</si>
  <si>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</si>
  <si>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</si>
  <si>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</si>
  <si>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</si>
  <si>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</si>
  <si>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</si>
  <si>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</si>
  <si>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</si>
  <si>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</si>
  <si>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</si>
  <si>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</si>
  <si>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</si>
  <si>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</si>
  <si>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</si>
  <si>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</si>
  <si>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</si>
  <si>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</si>
  <si>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</si>
  <si>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</si>
  <si>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</si>
  <si>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</si>
  <si>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</si>
  <si>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</si>
  <si>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</si>
  <si>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</si>
  <si>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</si>
  <si>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</si>
  <si>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</si>
  <si>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</si>
  <si>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</si>
  <si>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</si>
  <si>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</si>
  <si>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</si>
  <si>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</si>
  <si>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</si>
  <si>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</si>
  <si>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</si>
  <si>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</si>
  <si>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</si>
  <si>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</si>
  <si>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</si>
  <si>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</si>
  <si>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</si>
  <si>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</si>
  <si>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</si>
  <si>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</si>
  <si>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</si>
  <si>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</si>
  <si>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</si>
  <si>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</si>
  <si>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</si>
  <si>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</si>
  <si>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</si>
  <si>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</si>
  <si>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</si>
  <si>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</si>
  <si>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</si>
  <si>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</si>
  <si>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</si>
  <si>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</si>
  <si>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</si>
  <si>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</si>
  <si>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</si>
  <si>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</si>
  <si>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</si>
  <si>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</si>
  <si>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</si>
  <si>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</si>
  <si>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</si>
  <si>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</si>
  <si>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</si>
  <si>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</si>
  <si>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</si>
  <si>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</si>
  <si>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</si>
  <si>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</si>
  <si>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</si>
  <si>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</si>
  <si>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</si>
  <si>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</si>
  <si>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</si>
  <si>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</si>
  <si>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</si>
  <si>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</si>
  <si>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</si>
  <si>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</si>
  <si>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</si>
  <si>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</si>
  <si>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</si>
  <si>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</si>
  <si>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</si>
  <si>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</si>
  <si>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</si>
  <si>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</si>
  <si>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</si>
  <si>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</si>
  <si>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</si>
  <si>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</si>
  <si>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</si>
  <si>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</si>
  <si>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</si>
  <si>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</si>
  <si>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</si>
  <si>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</si>
  <si>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</si>
  <si>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</si>
  <si>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</si>
  <si>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</si>
  <si>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</si>
  <si>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</si>
  <si>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</si>
  <si>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</si>
  <si>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</si>
  <si>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</si>
  <si>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</si>
  <si>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</si>
  <si>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</si>
  <si>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</si>
  <si>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</si>
  <si>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</si>
  <si>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</si>
  <si>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</si>
  <si>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</si>
  <si>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</si>
  <si>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</si>
  <si>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</si>
  <si>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</si>
  <si>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</si>
  <si>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</si>
  <si>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</si>
  <si>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</si>
  <si>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</si>
  <si>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</si>
  <si>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</si>
  <si>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</si>
  <si>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</si>
  <si>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</si>
  <si>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</si>
  <si>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</si>
  <si>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</si>
  <si>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</si>
  <si>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</si>
  <si>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</si>
  <si>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</si>
  <si>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</si>
  <si>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</si>
  <si>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</si>
  <si>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</si>
  <si>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</si>
  <si>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</si>
  <si>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</si>
  <si>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</si>
  <si>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</si>
  <si>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</si>
  <si>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</si>
  <si>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</si>
  <si>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</si>
  <si>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</si>
  <si>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</si>
  <si>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</si>
  <si>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</si>
  <si>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</si>
  <si>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</si>
  <si>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</si>
  <si>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</si>
  <si>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</si>
  <si>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</si>
  <si>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</si>
  <si>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</si>
  <si>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</si>
  <si>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</si>
  <si>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</si>
  <si>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</si>
  <si>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</si>
  <si>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</si>
  <si>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</si>
  <si>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</si>
  <si>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</si>
  <si>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</si>
  <si>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</si>
  <si>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</si>
  <si>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</si>
  <si>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</si>
  <si>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</si>
  <si>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</si>
  <si>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</si>
  <si>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</si>
  <si>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</si>
  <si>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</si>
  <si>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</si>
  <si>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</si>
  <si>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</si>
  <si>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</si>
  <si>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</si>
  <si>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</si>
  <si>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</si>
  <si>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</si>
  <si>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</si>
  <si>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</si>
  <si>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</si>
  <si>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</si>
  <si>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</si>
  <si>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</si>
  <si>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</si>
  <si>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</si>
  <si>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</si>
  <si>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</si>
  <si>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</si>
  <si>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</si>
  <si>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</si>
  <si>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</si>
  <si>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</si>
  <si>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</si>
  <si>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</si>
  <si>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</si>
  <si>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</si>
  <si>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</si>
  <si>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</si>
  <si>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</si>
  <si>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</si>
  <si>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</si>
  <si>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</si>
  <si>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</si>
  <si>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</si>
  <si>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</si>
  <si>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</si>
  <si>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</si>
  <si>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</si>
  <si>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</si>
  <si>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</si>
  <si>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</si>
  <si>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</si>
  <si>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</si>
  <si>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</si>
  <si>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</si>
  <si>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</si>
  <si>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</si>
  <si>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</si>
  <si>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</si>
  <si>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</si>
  <si>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</si>
  <si>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</si>
  <si>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</si>
  <si>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</si>
  <si>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</si>
  <si>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</si>
  <si>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</si>
  <si>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</si>
  <si>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</si>
  <si>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</si>
  <si>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</si>
  <si>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</si>
  <si>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</si>
  <si>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</si>
  <si>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</si>
  <si>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</si>
  <si>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</si>
  <si>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</si>
  <si>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</si>
  <si>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</si>
  <si>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</si>
  <si>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</si>
  <si>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</si>
  <si>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</si>
  <si>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</si>
  <si>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</si>
  <si>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</si>
  <si>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</si>
  <si>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</si>
  <si>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</si>
  <si>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</si>
  <si>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</si>
  <si>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</si>
  <si>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</si>
  <si>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</si>
  <si>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</si>
  <si>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</si>
  <si>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</si>
  <si>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</si>
  <si>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</si>
  <si>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</si>
  <si>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</si>
  <si>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</si>
  <si>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</si>
  <si>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</si>
  <si>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</si>
  <si>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</si>
  <si>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</si>
  <si>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</si>
  <si>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</si>
  <si>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</si>
  <si>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</si>
  <si>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</si>
  <si>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</si>
  <si>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</si>
  <si>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</si>
  <si>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</si>
  <si>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</si>
  <si>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</si>
  <si>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</si>
  <si>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</si>
  <si>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</si>
  <si>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</si>
  <si>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</si>
  <si>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</si>
  <si>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</si>
  <si>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</si>
  <si>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</si>
  <si>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</si>
  <si>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</si>
  <si>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</si>
  <si>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</si>
  <si>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</si>
  <si>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</si>
  <si>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</si>
  <si>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</si>
  <si>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</si>
  <si>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</si>
  <si>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</si>
  <si>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</si>
  <si>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</si>
  <si>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</si>
  <si>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</si>
  <si>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</si>
  <si>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</si>
  <si>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</si>
  <si>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</si>
  <si>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</si>
  <si>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</si>
  <si>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</si>
  <si>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</si>
  <si>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</si>
  <si>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</si>
  <si>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</si>
  <si>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</si>
  <si>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</si>
  <si>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</si>
  <si>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</si>
  <si>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</si>
  <si>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</si>
  <si>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</si>
  <si>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</si>
  <si>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</si>
  <si>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</si>
  <si>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</si>
  <si>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</si>
  <si>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</si>
  <si>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</si>
  <si>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</si>
  <si>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</si>
  <si>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</si>
  <si>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</si>
  <si>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</si>
  <si>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</si>
  <si>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</si>
  <si>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</si>
  <si>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</si>
  <si>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</si>
  <si>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</si>
  <si>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</si>
  <si>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</si>
  <si>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</si>
  <si>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</si>
  <si>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</si>
  <si>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</si>
  <si>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</si>
  <si>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</si>
  <si>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</si>
  <si>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</si>
  <si>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</si>
  <si>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</si>
  <si>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</si>
  <si>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</si>
  <si>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</si>
  <si>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</si>
  <si>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</si>
  <si>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</si>
  <si>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</si>
  <si>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</si>
  <si>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</si>
  <si>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</si>
  <si>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</si>
  <si>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</si>
  <si>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</si>
  <si>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</si>
  <si>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</si>
  <si>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</si>
  <si>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</si>
  <si>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</si>
  <si>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</si>
  <si>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</si>
  <si>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</si>
  <si>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</si>
  <si>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</si>
  <si>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</si>
  <si>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</si>
  <si>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</si>
  <si>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</si>
  <si>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</si>
  <si>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</si>
  <si>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</si>
  <si>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</si>
  <si>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</si>
  <si>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</si>
  <si>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</si>
  <si>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</si>
  <si>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</si>
  <si>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</si>
  <si>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</si>
  <si>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</si>
  <si>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</si>
  <si>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</si>
  <si>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</si>
  <si>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</si>
  <si>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</si>
  <si>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</si>
  <si>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</si>
  <si>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</si>
  <si>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</si>
  <si>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</si>
  <si>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</si>
  <si>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</si>
  <si>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</si>
  <si>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</si>
  <si>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</si>
  <si>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</si>
  <si>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</si>
  <si>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</si>
  <si>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</si>
  <si>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</si>
  <si>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</si>
  <si>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</si>
  <si>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</si>
  <si>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</si>
  <si>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</si>
  <si>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</si>
  <si>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</si>
  <si>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</si>
  <si>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</si>
  <si>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</si>
  <si>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</si>
  <si>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</si>
  <si>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</si>
  <si>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</si>
  <si>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</si>
  <si>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</si>
  <si>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</si>
  <si>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</si>
  <si>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</si>
  <si>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</si>
  <si>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</si>
  <si>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</si>
  <si>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</si>
  <si>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</si>
  <si>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</si>
  <si>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</si>
  <si>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</si>
  <si>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</si>
  <si>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</si>
  <si>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</si>
  <si>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</si>
  <si>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</si>
  <si>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</si>
  <si>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</si>
  <si>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</si>
  <si>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</si>
  <si>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</si>
  <si>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</si>
  <si>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</si>
  <si>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</si>
  <si>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</si>
  <si>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</si>
  <si>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</si>
  <si>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</si>
  <si>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</si>
  <si>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</si>
  <si>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</si>
  <si>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</si>
  <si>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</si>
  <si>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</si>
  <si>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</si>
  <si>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</si>
  <si>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</si>
  <si>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</si>
  <si>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</si>
  <si>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</si>
  <si>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</si>
  <si>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</si>
  <si>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</si>
  <si>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</si>
  <si>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</si>
  <si>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</si>
  <si>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</si>
  <si>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</si>
  <si>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</si>
  <si>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</si>
  <si>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</si>
  <si>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</si>
  <si>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</si>
  <si>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</si>
  <si>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</si>
  <si>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</si>
  <si>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</si>
  <si>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</si>
  <si>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</si>
  <si>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</si>
  <si>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</si>
  <si>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</si>
  <si>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</si>
  <si>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</si>
  <si>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</si>
  <si>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</si>
  <si>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</si>
  <si>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</si>
  <si>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</si>
  <si>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</si>
  <si>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</si>
  <si>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</si>
  <si>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</si>
  <si>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</si>
  <si>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</si>
  <si>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</si>
  <si>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</si>
  <si>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</si>
  <si>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</si>
  <si>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</si>
  <si>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</si>
  <si>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</si>
  <si>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</si>
  <si>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</si>
  <si>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</si>
  <si>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</si>
  <si>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</si>
  <si>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</si>
  <si>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</si>
  <si>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</si>
  <si>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</si>
  <si>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</si>
  <si>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</si>
  <si>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</si>
  <si>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</si>
  <si>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</si>
  <si>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</si>
  <si>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</si>
  <si>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</si>
  <si>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</si>
  <si>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</si>
  <si>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</si>
  <si>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</si>
  <si>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</si>
  <si>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</si>
  <si>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</si>
  <si>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</si>
  <si>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</si>
  <si>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</si>
  <si>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</si>
  <si>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</si>
  <si>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</si>
  <si>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</si>
  <si>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</si>
  <si>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</si>
  <si>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</si>
  <si>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</si>
  <si>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</si>
  <si>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</si>
  <si>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</si>
  <si>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</si>
  <si>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</si>
  <si>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</si>
  <si>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</si>
  <si>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</si>
  <si>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</si>
  <si>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</si>
  <si>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</si>
  <si>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</si>
  <si>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</si>
  <si>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</si>
  <si>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</si>
  <si>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</si>
  <si>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</si>
  <si>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</si>
  <si>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</si>
  <si>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</si>
  <si>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</si>
  <si>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</si>
  <si>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</si>
  <si>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</si>
  <si>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</si>
  <si>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</si>
  <si>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</si>
  <si>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</si>
  <si>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</si>
  <si>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</si>
  <si>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</si>
  <si>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</si>
  <si>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</si>
  <si>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</si>
  <si>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</si>
  <si>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</si>
  <si>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</si>
  <si>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</si>
  <si>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</si>
  <si>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</si>
  <si>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</si>
  <si>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</si>
  <si>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</si>
  <si>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</si>
  <si>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</si>
  <si>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</si>
  <si>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</si>
  <si>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</si>
  <si>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</si>
  <si>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</si>
  <si>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</si>
  <si>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</si>
  <si>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</si>
  <si>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</si>
  <si>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</si>
  <si>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</si>
  <si>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</si>
  <si>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</si>
  <si>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</si>
  <si>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</si>
  <si>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</si>
  <si>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</si>
  <si>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</si>
  <si>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</si>
  <si>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</si>
  <si>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</si>
  <si>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</si>
  <si>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</si>
  <si>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</si>
  <si>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</si>
  <si>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</si>
  <si>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</si>
  <si>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</si>
  <si>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</si>
  <si>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</si>
  <si>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</si>
  <si>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</si>
  <si>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</si>
  <si>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</si>
  <si>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</si>
  <si>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</si>
  <si>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</si>
  <si>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</si>
  <si>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</si>
  <si>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</si>
  <si>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</si>
  <si>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</si>
  <si>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</si>
  <si>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</si>
  <si>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</si>
  <si>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</si>
  <si>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</si>
  <si>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</si>
  <si>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</si>
  <si>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</si>
  <si>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</si>
  <si>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</si>
  <si>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</si>
  <si>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</si>
  <si>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</si>
  <si>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</si>
  <si>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</si>
  <si>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</si>
  <si>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</si>
  <si>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</si>
  <si>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</si>
  <si>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</si>
  <si>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</si>
  <si>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</si>
  <si>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</si>
  <si>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</si>
  <si>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</si>
  <si>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</si>
  <si>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</si>
  <si>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</si>
  <si>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</si>
  <si>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</si>
  <si>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</si>
  <si>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</si>
  <si>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</si>
  <si>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</si>
  <si>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</si>
  <si>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</si>
  <si>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</si>
  <si>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</si>
  <si>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</si>
  <si>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</si>
  <si>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</si>
  <si>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</si>
  <si>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</si>
  <si>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</si>
  <si>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</si>
  <si>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</si>
  <si>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</si>
  <si>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</si>
  <si>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</si>
  <si>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</si>
  <si>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</si>
  <si>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</si>
  <si>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</si>
  <si>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</si>
  <si>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</si>
  <si>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</si>
  <si>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</si>
  <si>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</si>
  <si>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</si>
  <si>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</si>
  <si>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</si>
  <si>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</si>
  <si>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</si>
  <si>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</si>
  <si>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</si>
  <si>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</si>
  <si>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</si>
  <si>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</si>
  <si>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</si>
  <si>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</si>
  <si>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</si>
  <si>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</si>
  <si>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</si>
  <si>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</si>
  <si>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</si>
  <si>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</si>
  <si>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</si>
  <si>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</si>
  <si>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</si>
  <si>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</si>
  <si>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</si>
  <si>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</si>
  <si>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</si>
  <si>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</si>
  <si>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</si>
  <si>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</si>
  <si>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</si>
  <si>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</si>
  <si>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</si>
  <si>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</si>
  <si>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</si>
  <si>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</si>
  <si>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</si>
  <si>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</si>
  <si>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</si>
  <si>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</si>
  <si>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</si>
  <si>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</si>
  <si>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</si>
  <si>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</si>
  <si>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</si>
  <si>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</si>
  <si>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</si>
  <si>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</si>
  <si>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</si>
  <si>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</si>
  <si>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</si>
  <si>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</si>
  <si>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</si>
  <si>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</si>
  <si>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</si>
  <si>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</si>
  <si>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</si>
  <si>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</si>
  <si>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</si>
  <si>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</si>
  <si>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</si>
  <si>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</si>
  <si>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</si>
  <si>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</si>
  <si>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</si>
  <si>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</si>
  <si>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</si>
  <si>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</si>
  <si>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</si>
  <si>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</si>
  <si>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</si>
  <si>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</si>
  <si>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</si>
  <si>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</si>
  <si>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</si>
  <si>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</si>
  <si>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</si>
  <si>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</si>
  <si>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</si>
  <si>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</si>
  <si>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</si>
  <si>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</si>
  <si>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</si>
  <si>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</si>
  <si>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</si>
  <si>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</si>
  <si>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</si>
  <si>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</si>
  <si>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</si>
  <si>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</si>
  <si>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</si>
  <si>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</si>
  <si>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</si>
  <si>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</si>
  <si>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</si>
  <si>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</si>
  <si>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</si>
  <si>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</si>
  <si>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</si>
  <si>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</si>
  <si>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</si>
  <si>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</si>
  <si>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</si>
  <si>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</si>
  <si>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</si>
  <si>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</si>
  <si>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</si>
  <si>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</si>
  <si>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</si>
  <si>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</si>
  <si>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</si>
  <si>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</si>
  <si>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</si>
  <si>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</si>
  <si>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</si>
  <si>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</si>
  <si>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</si>
  <si>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</si>
  <si>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</si>
  <si>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</si>
  <si>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</si>
  <si>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</si>
  <si>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</si>
  <si>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</si>
  <si>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</si>
  <si>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</si>
  <si>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</si>
  <si>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</si>
  <si>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</si>
  <si>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</si>
  <si>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</si>
  <si>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</si>
  <si>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</si>
  <si>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</si>
  <si>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</si>
  <si>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</si>
  <si>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</si>
  <si>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</si>
  <si>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</si>
  <si>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</si>
  <si>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</si>
  <si>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</si>
  <si>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</si>
  <si>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</si>
  <si>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</si>
  <si>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</si>
  <si>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</si>
  <si>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</si>
  <si>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</si>
  <si>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</si>
  <si>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</si>
  <si>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</si>
  <si>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</si>
  <si>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</si>
  <si>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</si>
  <si>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</si>
  <si>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</si>
  <si>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</si>
  <si>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</si>
  <si>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</si>
  <si>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</si>
  <si>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</si>
  <si>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</si>
  <si>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</si>
  <si>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</si>
  <si>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</si>
  <si>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</si>
  <si>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</si>
  <si>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</si>
  <si>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</si>
  <si>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</si>
  <si>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</si>
  <si>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</si>
  <si>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</si>
  <si>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</si>
  <si>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</si>
  <si>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</si>
  <si>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</si>
  <si>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</si>
  <si>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</si>
  <si>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</si>
  <si>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</si>
  <si>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</si>
  <si>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</si>
  <si>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</si>
  <si>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</si>
  <si>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</si>
  <si>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</si>
  <si>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</si>
  <si>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</si>
  <si>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</si>
  <si>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</si>
  <si>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</si>
  <si>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</si>
  <si>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</si>
  <si>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</si>
  <si>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</si>
  <si>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</si>
  <si>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</si>
  <si>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</si>
  <si>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</si>
  <si>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</si>
  <si>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</si>
  <si>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</si>
  <si>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</si>
  <si>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</si>
  <si>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</si>
  <si>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</si>
  <si>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</si>
  <si>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</si>
  <si>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</si>
  <si>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</si>
  <si>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</si>
  <si>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</si>
  <si>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</si>
  <si>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</si>
  <si>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</si>
  <si>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</si>
  <si>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</si>
  <si>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</si>
  <si>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</si>
  <si>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</si>
  <si>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</si>
  <si>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</si>
  <si>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</si>
  <si>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</si>
  <si>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</si>
  <si>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</si>
  <si>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</si>
  <si>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</si>
  <si>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</si>
  <si>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</si>
  <si>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</si>
  <si>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</si>
  <si>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</si>
  <si>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</si>
  <si>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</si>
  <si>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</si>
  <si>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</si>
  <si>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</si>
  <si>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</si>
  <si>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</si>
  <si>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</si>
  <si>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</si>
  <si>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</si>
  <si>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</si>
  <si>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</si>
  <si>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</si>
  <si>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</si>
  <si>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</si>
  <si>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</si>
  <si>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</si>
  <si>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</si>
  <si>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</si>
  <si>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</si>
  <si>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</si>
  <si>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</si>
  <si>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</si>
  <si>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</si>
  <si>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</si>
  <si>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</si>
  <si>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</si>
  <si>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</si>
  <si>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</si>
  <si>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</si>
  <si>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</si>
  <si>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</si>
  <si>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</si>
  <si>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</si>
  <si>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</si>
  <si>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</si>
  <si>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</si>
  <si>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</si>
  <si>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</si>
  <si>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</si>
  <si>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</si>
  <si>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</si>
  <si>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</si>
  <si>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</si>
  <si>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</si>
  <si>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</si>
  <si>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</si>
  <si>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</si>
  <si>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</si>
  <si>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</si>
  <si>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</si>
  <si>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</si>
  <si>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</si>
  <si>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</si>
  <si>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</si>
  <si>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</si>
  <si>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</si>
  <si>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</si>
  <si>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</si>
  <si>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</si>
  <si>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</si>
  <si>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</si>
  <si>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</si>
  <si>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</si>
  <si>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</si>
  <si>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</si>
  <si>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</si>
  <si>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</si>
  <si>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</si>
  <si>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</si>
  <si>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</si>
  <si>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</si>
  <si>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</si>
  <si>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</si>
  <si>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</si>
  <si>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</si>
  <si>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</si>
  <si>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</si>
  <si>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</si>
  <si>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</si>
  <si>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</si>
  <si>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</si>
  <si>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</si>
  <si>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</si>
  <si>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</si>
  <si>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</si>
  <si>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</si>
  <si>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</si>
  <si>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</si>
  <si>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</si>
  <si>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</si>
  <si>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</si>
  <si>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</si>
  <si>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</si>
  <si>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</si>
  <si>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</si>
  <si>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</si>
  <si>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</si>
  <si>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</si>
  <si>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</si>
  <si>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</si>
  <si>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</si>
  <si>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</si>
  <si>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</si>
  <si>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</si>
  <si>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</si>
  <si>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</si>
  <si>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</si>
  <si>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</si>
  <si>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</si>
  <si>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</si>
  <si>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</si>
  <si>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</si>
  <si>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</si>
  <si>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</si>
  <si>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</si>
  <si>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</si>
  <si>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</si>
  <si>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</si>
  <si>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</si>
  <si>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</si>
  <si>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</si>
  <si>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</si>
  <si>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</si>
  <si>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</si>
  <si>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</si>
  <si>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</si>
  <si>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</si>
  <si>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</si>
  <si>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</si>
  <si>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</si>
  <si>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</si>
  <si>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</si>
  <si>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</si>
  <si>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</si>
  <si>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</si>
  <si>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</si>
  <si>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</si>
  <si>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</si>
  <si>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</si>
  <si>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</si>
  <si>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</si>
  <si>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</si>
  <si>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</si>
  <si>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</si>
  <si>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</si>
  <si>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</si>
  <si>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</si>
  <si>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</si>
  <si>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</si>
  <si>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</si>
  <si>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</si>
  <si>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</si>
  <si>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</si>
  <si>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</si>
  <si>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</si>
  <si>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</si>
  <si>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</si>
  <si>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</si>
  <si>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</si>
  <si>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</si>
  <si>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</si>
  <si>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</si>
  <si>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</si>
  <si>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</si>
  <si>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</si>
  <si>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</si>
  <si>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</si>
  <si>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</si>
  <si>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</si>
  <si>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</si>
  <si>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</si>
  <si>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</si>
  <si>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</si>
  <si>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</si>
  <si>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</si>
  <si>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</si>
  <si>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</si>
  <si>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</si>
  <si>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</si>
  <si>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</si>
  <si>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</si>
  <si>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</si>
  <si>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</si>
  <si>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</si>
  <si>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</si>
  <si>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</si>
  <si>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</si>
  <si>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</si>
  <si>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</si>
  <si>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</si>
  <si>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</si>
  <si>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</si>
  <si>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</si>
  <si>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</si>
  <si>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</si>
  <si>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</si>
  <si>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</si>
  <si>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</si>
  <si>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</si>
  <si>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</si>
  <si>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</si>
  <si>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</si>
  <si>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</si>
  <si>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</si>
  <si>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</si>
  <si>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</si>
  <si>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</si>
  <si>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</si>
  <si>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</si>
  <si>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</si>
  <si>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</si>
  <si>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</si>
  <si>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</si>
  <si>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</si>
  <si>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</si>
  <si>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</si>
  <si>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</si>
  <si>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</si>
  <si>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</si>
  <si>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</si>
  <si>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</si>
  <si>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</si>
  <si>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</si>
  <si>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</si>
  <si>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</si>
  <si>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</si>
  <si>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</si>
  <si>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</si>
  <si>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</si>
  <si>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</si>
  <si>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</si>
  <si>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</si>
  <si>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</si>
  <si>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</si>
  <si>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</si>
  <si>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</si>
  <si>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</si>
  <si>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</si>
  <si>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</si>
  <si>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</si>
  <si>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</si>
  <si>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</si>
  <si>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</si>
  <si>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</si>
  <si>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</si>
  <si>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</si>
  <si>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</si>
  <si>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</si>
  <si>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</si>
  <si>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</si>
  <si>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</si>
  <si>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</si>
  <si>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</si>
  <si>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</si>
  <si>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</si>
  <si>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</si>
  <si>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</si>
  <si>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</si>
  <si>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</si>
  <si>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</si>
  <si>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</si>
  <si>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</si>
  <si>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</si>
  <si>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</si>
  <si>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</si>
  <si>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</si>
  <si>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</si>
  <si>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</si>
  <si>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</si>
  <si>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</si>
  <si>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</si>
  <si>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</si>
  <si>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</si>
  <si>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</si>
  <si>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</si>
  <si>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</si>
  <si>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</si>
  <si>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</si>
  <si>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</si>
  <si>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</si>
  <si>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</si>
  <si>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</si>
  <si>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</si>
  <si>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</si>
  <si>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</si>
  <si>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</si>
  <si>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</si>
  <si>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</si>
  <si>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</si>
  <si>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</si>
  <si>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</si>
  <si>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</si>
  <si>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</si>
  <si>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</si>
  <si>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</si>
  <si>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</si>
  <si>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</si>
  <si>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</si>
  <si>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</si>
  <si>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</si>
  <si>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</si>
  <si>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</si>
  <si>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</si>
  <si>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</si>
  <si>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</si>
  <si>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</si>
  <si>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</si>
  <si>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</si>
  <si>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</si>
  <si>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</si>
  <si>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</si>
  <si>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</si>
  <si>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</si>
  <si>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</si>
  <si>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</si>
  <si>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</si>
  <si>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</si>
  <si>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</si>
  <si>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</si>
  <si>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</si>
  <si>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</si>
  <si>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</si>
  <si>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</si>
  <si>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</si>
  <si>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</si>
  <si>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</si>
  <si>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</si>
  <si>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</si>
  <si>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</si>
  <si>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</si>
  <si>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</si>
  <si>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</si>
  <si>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</si>
  <si>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</si>
  <si>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</si>
  <si>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</si>
  <si>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</si>
  <si>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</si>
  <si>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</si>
  <si>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</si>
  <si>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</si>
  <si>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</si>
  <si>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</si>
  <si>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</si>
  <si>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</si>
  <si>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</si>
  <si>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</si>
  <si>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</si>
  <si>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</si>
  <si>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</si>
  <si>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</si>
  <si>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</si>
  <si>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</si>
  <si>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</si>
  <si>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</si>
  <si>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</si>
  <si>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</si>
  <si>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</si>
  <si>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</si>
  <si>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</si>
  <si>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</si>
  <si>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</si>
  <si>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</si>
  <si>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</si>
  <si>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</si>
  <si>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</si>
  <si>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</si>
  <si>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</si>
  <si>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</si>
  <si>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</si>
  <si>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</si>
  <si>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</si>
  <si>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</si>
  <si>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</si>
  <si>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</si>
  <si>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</si>
  <si>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</si>
  <si>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</si>
  <si>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</si>
  <si>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</si>
  <si>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</si>
  <si>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</si>
  <si>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</si>
  <si>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</si>
  <si>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</si>
  <si>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</si>
  <si>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</si>
  <si>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</si>
  <si>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</si>
  <si>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</si>
  <si>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</si>
  <si>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</si>
  <si>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</si>
  <si>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</si>
  <si>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</si>
  <si>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</si>
  <si>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</si>
  <si>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</si>
  <si>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</si>
  <si>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</si>
  <si>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</si>
  <si>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</si>
  <si>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</si>
  <si>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</si>
  <si>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</si>
  <si>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</si>
  <si>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</si>
  <si>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</si>
  <si>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</si>
  <si>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</si>
  <si>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</si>
  <si>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</si>
  <si>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</si>
  <si>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</si>
  <si>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</si>
  <si>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</si>
  <si>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</si>
  <si>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</si>
  <si>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</si>
  <si>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</si>
  <si>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</si>
  <si>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</si>
  <si>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</si>
  <si>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</si>
  <si>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</si>
  <si>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</si>
  <si>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</si>
  <si>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</si>
  <si>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</si>
  <si>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</si>
  <si>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</si>
  <si>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</si>
  <si>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</si>
  <si>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</si>
  <si>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</si>
  <si>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</si>
  <si>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</si>
  <si>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</si>
  <si>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</si>
  <si>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</si>
  <si>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</si>
  <si>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</si>
  <si>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</si>
  <si>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</si>
  <si>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</si>
  <si>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</si>
  <si>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</si>
  <si>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</si>
  <si>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</si>
  <si>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</si>
  <si>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</si>
  <si>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</si>
  <si>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</si>
  <si>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</si>
  <si>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</si>
  <si>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</si>
  <si>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</si>
  <si>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</si>
  <si>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</si>
  <si>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</si>
  <si>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</si>
  <si>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</si>
  <si>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</si>
  <si>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</si>
  <si>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</si>
  <si>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</si>
  <si>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</si>
  <si>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</si>
  <si>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</si>
  <si>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</si>
  <si>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</si>
  <si>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</si>
  <si>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</si>
  <si>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</si>
  <si>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</si>
  <si>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</si>
  <si>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</si>
  <si>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</si>
  <si>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</si>
  <si>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</si>
  <si>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</si>
  <si>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</si>
  <si>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</si>
  <si>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</si>
  <si>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</si>
  <si>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</si>
  <si>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</si>
  <si>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</si>
  <si>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</si>
  <si>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</si>
  <si>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</si>
  <si>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</si>
  <si>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</si>
  <si>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</si>
  <si>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</si>
  <si>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</si>
  <si>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</si>
  <si>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</si>
  <si>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</si>
  <si>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</si>
  <si>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</si>
  <si>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</si>
  <si>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</si>
  <si>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</si>
  <si>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</si>
  <si>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</si>
  <si>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</si>
  <si>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</si>
  <si>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</si>
  <si>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</si>
  <si>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</si>
  <si>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</si>
  <si>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</si>
  <si>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</si>
  <si>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</si>
  <si>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</si>
  <si>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</si>
  <si>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</si>
  <si>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</si>
  <si>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</si>
  <si>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</si>
  <si>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</si>
  <si>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</si>
  <si>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</si>
  <si>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</si>
  <si>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</si>
  <si>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</si>
  <si>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</si>
  <si>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</si>
  <si>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</si>
  <si>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</si>
  <si>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</si>
  <si>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</si>
  <si>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</si>
  <si>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</si>
  <si>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</si>
  <si>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</si>
  <si>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</si>
  <si>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</si>
  <si>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</si>
  <si>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</si>
  <si>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</si>
  <si>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</si>
  <si>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</si>
  <si>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</si>
  <si>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</si>
  <si>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</si>
  <si>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</si>
  <si>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</si>
  <si>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</si>
  <si>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</si>
  <si>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</si>
  <si>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</si>
  <si>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</si>
  <si>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</si>
  <si>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</si>
  <si>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</si>
  <si>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</si>
  <si>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</si>
  <si>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</si>
  <si>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</si>
  <si>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</si>
  <si>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</si>
  <si>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</si>
  <si>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</si>
  <si>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</si>
  <si>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</si>
  <si>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</si>
  <si>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</si>
  <si>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</si>
  <si>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</si>
  <si>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</si>
  <si>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</si>
  <si>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</si>
  <si>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</si>
  <si>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</si>
  <si>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</si>
  <si>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</si>
  <si>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</si>
  <si>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</si>
  <si>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</si>
  <si>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</si>
  <si>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</si>
  <si>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</si>
  <si>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</si>
  <si>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</si>
  <si>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</si>
  <si>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</si>
  <si>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</si>
  <si>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</si>
  <si>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</si>
  <si>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</si>
  <si>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</si>
  <si>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</si>
  <si>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</si>
  <si>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</si>
  <si>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</si>
  <si>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</si>
  <si>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</si>
  <si>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</si>
  <si>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</si>
  <si>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</si>
  <si>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</si>
  <si>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</si>
  <si>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</si>
  <si>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</si>
  <si>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</si>
  <si>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</si>
  <si>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</si>
  <si>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</si>
  <si>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</si>
  <si>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</si>
  <si>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</si>
  <si>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</si>
  <si>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</si>
  <si>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</si>
  <si>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</si>
  <si>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</si>
  <si>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</si>
  <si>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</si>
  <si>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</si>
  <si>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</si>
  <si>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</si>
  <si>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</si>
  <si>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</si>
  <si>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</si>
  <si>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</si>
  <si>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</si>
  <si>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</si>
  <si>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</si>
  <si>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</si>
  <si>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</si>
  <si>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</si>
  <si>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</si>
  <si>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</si>
  <si>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</si>
  <si>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</si>
  <si>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</si>
  <si>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</si>
  <si>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</si>
  <si>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</si>
  <si>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</si>
  <si>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</si>
  <si>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</si>
  <si>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</si>
  <si>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</si>
  <si>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</si>
  <si>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</si>
  <si>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</si>
  <si>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</si>
  <si>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</si>
  <si>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</si>
  <si>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</si>
  <si>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</si>
  <si>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</si>
  <si>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</si>
  <si>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</si>
  <si>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</si>
  <si>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</si>
  <si>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</si>
  <si>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</si>
  <si>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</si>
  <si>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</si>
  <si>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</si>
  <si>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</si>
  <si>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</si>
  <si>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</si>
  <si>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</si>
  <si>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</si>
  <si>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</si>
  <si>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</si>
  <si>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</si>
  <si>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</si>
  <si>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</si>
  <si>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</si>
  <si>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</si>
  <si>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</si>
  <si>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</si>
  <si>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</si>
  <si>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</si>
  <si>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</si>
  <si>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</si>
  <si>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</si>
  <si>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</si>
  <si>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</si>
  <si>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</si>
  <si>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</si>
  <si>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</si>
  <si>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</si>
  <si>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</si>
  <si>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</si>
  <si>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</si>
  <si>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</si>
  <si>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</si>
  <si>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</si>
  <si>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</si>
  <si>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</si>
  <si>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</si>
  <si>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</si>
  <si>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</si>
  <si>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</si>
  <si>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</si>
  <si>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</si>
  <si>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</si>
  <si>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</si>
  <si>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</si>
  <si>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</si>
  <si>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</si>
  <si>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</si>
  <si>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</si>
  <si>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</si>
  <si>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</si>
  <si>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</si>
  <si>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</si>
  <si>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</si>
  <si>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</si>
  <si>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</si>
  <si>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</si>
  <si>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</si>
  <si>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</si>
  <si>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</si>
  <si>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</si>
  <si>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</si>
  <si>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</si>
  <si>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</si>
  <si>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</si>
  <si>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</si>
  <si>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</si>
  <si>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</si>
  <si>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</si>
  <si>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</si>
  <si>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</si>
  <si>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</si>
  <si>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</si>
  <si>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</si>
  <si>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</si>
  <si>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</si>
  <si>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</si>
  <si>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</si>
  <si>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</si>
  <si>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</si>
  <si>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</si>
  <si>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</si>
  <si>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</si>
  <si>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</si>
  <si>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</si>
  <si>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</si>
  <si>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</si>
  <si>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</si>
  <si>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</si>
  <si>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</si>
  <si>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</si>
  <si>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</si>
  <si>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</si>
  <si>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</si>
  <si>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</si>
  <si>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</si>
  <si>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</si>
  <si>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</si>
  <si>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</si>
  <si>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</si>
  <si>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</si>
  <si>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</si>
  <si>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</si>
  <si>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</si>
  <si>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</si>
  <si>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</si>
  <si>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</si>
  <si>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</si>
  <si>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</si>
  <si>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</si>
  <si>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</si>
  <si>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</si>
  <si>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</si>
  <si>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</si>
  <si>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</si>
  <si>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</si>
  <si>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</si>
  <si>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</si>
  <si>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</si>
  <si>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</si>
  <si>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</si>
  <si>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</si>
  <si>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</si>
  <si>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</si>
  <si>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</si>
  <si>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</si>
  <si>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</si>
  <si>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</si>
  <si>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</si>
  <si>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</si>
  <si>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</si>
  <si>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</si>
  <si>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</si>
  <si>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</si>
  <si>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</si>
  <si>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</si>
  <si>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</si>
  <si>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</si>
  <si>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</si>
  <si>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</si>
  <si>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</si>
  <si>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</si>
  <si>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</si>
  <si>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</si>
  <si>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</si>
  <si>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</si>
  <si>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</si>
  <si>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</si>
  <si>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</si>
  <si>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</si>
  <si>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</si>
  <si>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</si>
  <si>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</si>
  <si>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</si>
  <si>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</si>
  <si>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</si>
  <si>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</si>
  <si>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</si>
  <si>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</si>
  <si>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</si>
  <si>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</si>
  <si>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</si>
  <si>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</si>
  <si>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</si>
  <si>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</si>
  <si>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</si>
  <si>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</si>
  <si>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</si>
  <si>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</si>
  <si>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</si>
  <si>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</si>
  <si>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</si>
  <si>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</si>
  <si>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</si>
  <si>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</si>
  <si>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</si>
  <si>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</si>
  <si>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</si>
  <si>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</si>
  <si>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</si>
  <si>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</si>
  <si>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</si>
  <si>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</si>
  <si>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</si>
  <si>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</si>
  <si>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</si>
  <si>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</si>
  <si>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</si>
  <si>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</si>
  <si>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</si>
  <si>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</si>
  <si>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</si>
  <si>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</si>
  <si>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</si>
  <si>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</si>
  <si>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</si>
  <si>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</si>
  <si>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</si>
  <si>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</si>
  <si>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</si>
  <si>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</si>
  <si>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</si>
  <si>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</si>
  <si>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</si>
  <si>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</si>
  <si>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</si>
  <si>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</si>
  <si>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</si>
  <si>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</si>
  <si>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</si>
  <si>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</si>
  <si>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</si>
  <si>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</si>
  <si>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</si>
  <si>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</si>
  <si>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</si>
  <si>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</si>
  <si>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</si>
  <si>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</si>
  <si>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</si>
  <si>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</si>
  <si>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</si>
  <si>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</si>
  <si>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</si>
  <si>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</si>
  <si>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</si>
  <si>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</si>
  <si>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</si>
  <si>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</si>
  <si>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</si>
  <si>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</si>
  <si>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</si>
  <si>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</si>
  <si>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</si>
  <si>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</si>
  <si>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</si>
  <si>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</si>
  <si>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</si>
  <si>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</si>
  <si>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</si>
  <si>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</si>
  <si>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</si>
  <si>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</si>
  <si>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</si>
  <si>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</si>
  <si>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</si>
  <si>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</si>
  <si>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</si>
  <si>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</si>
  <si>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</si>
  <si>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</si>
  <si>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</si>
  <si>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</si>
  <si>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</si>
  <si>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</si>
  <si>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</si>
  <si>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</si>
  <si>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</si>
  <si>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</si>
  <si>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</si>
  <si>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</si>
  <si>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</si>
  <si>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</si>
  <si>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</si>
  <si>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</si>
  <si>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</si>
  <si>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</si>
  <si>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</si>
  <si>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</si>
  <si>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</si>
  <si>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</si>
  <si>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</si>
  <si>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</si>
  <si>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</si>
  <si>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</si>
  <si>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</si>
  <si>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</si>
  <si>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</si>
  <si>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</si>
  <si>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</si>
  <si>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</si>
  <si>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</si>
  <si>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</si>
  <si>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</si>
  <si>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</si>
  <si>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</si>
  <si>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</si>
  <si>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</si>
  <si>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</si>
  <si>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</si>
  <si>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</si>
  <si>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</si>
  <si>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</si>
  <si>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</si>
  <si>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</si>
  <si>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</si>
  <si>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</si>
  <si>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</si>
  <si>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</si>
  <si>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</si>
  <si>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</si>
  <si>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</si>
  <si>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</si>
  <si>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</si>
  <si>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</si>
  <si>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</si>
  <si>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</si>
  <si>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</si>
  <si>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</si>
  <si>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</si>
  <si>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</si>
  <si>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</si>
  <si>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</si>
  <si>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</si>
  <si>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</si>
  <si>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</si>
  <si>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</si>
  <si>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</si>
  <si>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</si>
  <si>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</si>
  <si>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</si>
  <si>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</si>
  <si>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</si>
  <si>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</si>
  <si>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</si>
  <si>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</si>
  <si>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</si>
  <si>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</si>
  <si>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</si>
  <si>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</si>
  <si>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</si>
  <si>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</si>
  <si>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</si>
  <si>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</si>
  <si>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</si>
  <si>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</si>
  <si>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</si>
  <si>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</si>
  <si>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</si>
  <si>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</si>
  <si>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</si>
  <si>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</si>
  <si>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</si>
  <si>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</si>
  <si>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</si>
  <si>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</si>
  <si>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</si>
  <si>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</si>
  <si>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</si>
  <si>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</si>
  <si>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</si>
  <si>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</si>
  <si>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</si>
  <si>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</si>
  <si>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</si>
  <si>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</si>
  <si>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</si>
  <si>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</si>
  <si>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</si>
  <si>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</si>
  <si>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</si>
  <si>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</si>
  <si>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</si>
  <si>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</si>
  <si>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</si>
  <si>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</si>
  <si>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</si>
  <si>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</si>
  <si>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</si>
  <si>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</si>
  <si>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</si>
  <si>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</si>
  <si>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</si>
  <si>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</si>
  <si>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</si>
  <si>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</si>
  <si>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</si>
  <si>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</si>
  <si>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</si>
  <si>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</si>
  <si>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</si>
  <si>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</si>
  <si>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</si>
  <si>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</si>
  <si>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</si>
  <si>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</si>
  <si>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</si>
  <si>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</si>
  <si>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</si>
  <si>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</si>
  <si>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</si>
  <si>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</si>
  <si>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</si>
  <si>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</si>
  <si>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</si>
  <si>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</si>
  <si>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</si>
  <si>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</si>
  <si>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</si>
  <si>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</si>
  <si>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</si>
  <si>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</si>
  <si>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</si>
  <si>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</si>
  <si>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</si>
  <si>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</si>
  <si>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</si>
  <si>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</si>
  <si>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</si>
  <si>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</si>
  <si>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</si>
  <si>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</si>
  <si>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</si>
  <si>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</si>
  <si>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</si>
  <si>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</si>
  <si>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</si>
  <si>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</si>
  <si>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</si>
  <si>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</si>
  <si>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</si>
  <si>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</si>
  <si>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</si>
  <si>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</si>
  <si>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</si>
  <si>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</si>
  <si>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</si>
  <si>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</si>
  <si>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</si>
  <si>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</si>
  <si>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</si>
  <si>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</si>
  <si>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</si>
  <si>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</si>
  <si>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</si>
  <si>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</si>
  <si>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</si>
  <si>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</si>
  <si>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</si>
  <si>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</si>
  <si>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</si>
  <si>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</si>
  <si>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</si>
  <si>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</si>
  <si>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</si>
  <si>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</si>
  <si>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</si>
  <si>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</si>
  <si>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</si>
  <si>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</si>
  <si>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</si>
  <si>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</si>
  <si>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</si>
  <si>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</si>
  <si>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</si>
  <si>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</si>
  <si>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</si>
  <si>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</si>
  <si>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</si>
  <si>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</si>
  <si>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</si>
  <si>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</si>
  <si>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</si>
  <si>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</si>
  <si>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</si>
  <si>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</si>
  <si>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</si>
  <si>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</si>
  <si>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</si>
  <si>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</si>
  <si>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</si>
  <si>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</si>
  <si>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</si>
  <si>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</si>
  <si>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</si>
  <si>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</si>
  <si>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</si>
  <si>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</si>
  <si>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</si>
  <si>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</si>
  <si>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</si>
  <si>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</si>
  <si>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</si>
  <si>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</si>
  <si>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</si>
  <si>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</si>
  <si>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</si>
  <si>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</si>
  <si>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</si>
  <si>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</si>
  <si>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</si>
  <si>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</si>
  <si>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</si>
  <si>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</si>
  <si>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</si>
  <si>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</si>
  <si>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</si>
  <si>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</si>
  <si>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</si>
  <si>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</si>
  <si>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</si>
  <si>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</si>
  <si>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</si>
  <si>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</si>
  <si>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</si>
  <si>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</si>
  <si>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</si>
  <si>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</si>
  <si>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</si>
  <si>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</si>
  <si>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</si>
  <si>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</si>
  <si>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</si>
  <si>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</si>
  <si>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</si>
  <si>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</si>
  <si>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</si>
  <si>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</si>
  <si>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</si>
  <si>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</si>
  <si>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</si>
  <si>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</si>
  <si>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</si>
  <si>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</si>
  <si>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</si>
  <si>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</si>
  <si>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</si>
  <si>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</si>
  <si>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</si>
  <si>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</si>
  <si>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</si>
  <si>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</si>
  <si>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</si>
  <si>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</si>
  <si>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</si>
  <si>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</si>
  <si>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</si>
  <si>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</si>
  <si>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</si>
  <si>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</si>
  <si>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</si>
  <si>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</si>
  <si>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</si>
  <si>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</si>
  <si>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</si>
  <si>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</si>
  <si>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</si>
  <si>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</si>
  <si>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</si>
  <si>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</si>
  <si>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</si>
  <si>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</si>
  <si>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</si>
  <si>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</si>
  <si>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</si>
  <si>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</si>
  <si>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</si>
  <si>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</si>
  <si>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</si>
  <si>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</si>
  <si>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</si>
  <si>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</si>
  <si>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</si>
  <si>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</si>
  <si>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</si>
  <si>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</si>
  <si>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</si>
  <si>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</si>
  <si>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</si>
  <si>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</si>
  <si>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</si>
  <si>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</si>
  <si>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</si>
  <si>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</si>
  <si>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</si>
  <si>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</si>
  <si>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</si>
  <si>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</si>
  <si>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</si>
  <si>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</si>
  <si>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</si>
  <si>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</si>
  <si>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</si>
  <si>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</si>
  <si>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</si>
  <si>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</si>
  <si>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</si>
  <si>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</si>
  <si>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</si>
  <si>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</si>
  <si>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</si>
  <si>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</si>
  <si>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</si>
  <si>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</si>
  <si>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</si>
  <si>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</si>
  <si>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</si>
  <si>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</si>
  <si>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</si>
  <si>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</si>
  <si>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</si>
  <si>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</si>
  <si>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</si>
  <si>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</si>
  <si>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</si>
  <si>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</si>
  <si>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</si>
  <si>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</si>
  <si>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</si>
  <si>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</si>
  <si>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</si>
  <si>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</si>
  <si>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</si>
  <si>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</si>
  <si>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</si>
  <si>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</si>
  <si>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</si>
  <si>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</si>
  <si>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</si>
  <si>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</si>
  <si>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</si>
  <si>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</si>
  <si>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</si>
  <si>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</si>
  <si>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</si>
  <si>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</si>
  <si>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</si>
  <si>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</si>
  <si>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</si>
  <si>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</si>
  <si>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</si>
  <si>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</si>
  <si>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</si>
  <si>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</si>
  <si>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</si>
  <si>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</si>
  <si>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</si>
  <si>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</si>
  <si>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</si>
  <si>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</si>
  <si>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</si>
  <si>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</si>
  <si>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</si>
  <si>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</si>
  <si>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</si>
  <si>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</si>
  <si>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</si>
  <si>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</si>
  <si>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</si>
  <si>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</si>
  <si>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</si>
  <si>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</si>
  <si>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</si>
  <si>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</si>
  <si>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</si>
  <si>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</si>
  <si>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</si>
  <si>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</si>
  <si>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</si>
  <si>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</si>
  <si>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</si>
  <si>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</si>
  <si>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</si>
  <si>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</si>
  <si>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</si>
  <si>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</si>
  <si>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</si>
  <si>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</si>
  <si>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</si>
  <si>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</si>
  <si>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</si>
  <si>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</si>
  <si>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</si>
  <si>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</si>
  <si>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</si>
  <si>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</si>
  <si>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</si>
  <si>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</si>
  <si>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</si>
  <si>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</si>
  <si>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</si>
  <si>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</si>
  <si>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</si>
  <si>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</si>
  <si>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</si>
  <si>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</si>
  <si>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</si>
  <si>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</si>
  <si>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</si>
  <si>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</si>
  <si>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</si>
  <si>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</si>
  <si>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</si>
  <si>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</si>
  <si>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</si>
  <si>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</si>
  <si>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</si>
  <si>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</si>
  <si>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</si>
  <si>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</si>
  <si>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</si>
  <si>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</si>
  <si>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</si>
  <si>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</si>
  <si>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</si>
  <si>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</si>
  <si>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</si>
  <si>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</si>
  <si>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</si>
  <si>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</si>
  <si>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</si>
  <si>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</si>
  <si>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</si>
  <si>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</si>
  <si>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</si>
  <si>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</si>
  <si>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</si>
  <si>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</si>
  <si>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</si>
  <si>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</si>
  <si>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</si>
  <si>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</si>
  <si>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</si>
  <si>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</si>
  <si>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</si>
  <si>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</si>
  <si>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</si>
  <si>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</si>
  <si>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</si>
  <si>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</si>
  <si>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</si>
  <si>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</si>
  <si>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</si>
  <si>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</si>
  <si>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</si>
  <si>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</si>
  <si>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</si>
  <si>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</si>
  <si>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</si>
  <si>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</si>
  <si>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</si>
  <si>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</si>
  <si>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</si>
  <si>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</si>
  <si>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</si>
  <si>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</si>
  <si>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</si>
  <si>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</si>
  <si>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</si>
  <si>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</si>
  <si>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</si>
  <si>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</si>
  <si>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</si>
  <si>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</si>
  <si>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</si>
  <si>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</si>
  <si>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</si>
  <si>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</si>
  <si>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</si>
  <si>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</si>
  <si>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</si>
  <si>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</si>
  <si>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</si>
  <si>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</si>
  <si>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</si>
  <si>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</si>
  <si>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</si>
  <si>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</si>
  <si>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</si>
  <si>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</si>
  <si>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</si>
  <si>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</si>
  <si>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</si>
  <si>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</si>
  <si>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</si>
  <si>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</si>
  <si>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</si>
  <si>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</si>
  <si>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</si>
  <si>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</si>
  <si>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</si>
  <si>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</si>
  <si>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</si>
  <si>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</si>
  <si>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</si>
  <si>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</si>
  <si>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</si>
  <si>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</si>
  <si>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</si>
  <si>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</si>
  <si>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</si>
  <si>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</si>
  <si>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</si>
  <si>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</si>
  <si>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</si>
  <si>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</si>
  <si>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</si>
  <si>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</si>
  <si>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</si>
  <si>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</si>
  <si>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</si>
  <si>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</si>
  <si>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</si>
  <si>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</si>
  <si>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</si>
  <si>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</si>
  <si>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</si>
  <si>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</si>
  <si>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</si>
  <si>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</si>
  <si>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</si>
  <si>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</si>
  <si>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</si>
  <si>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</si>
  <si>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</si>
  <si>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</si>
  <si>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</si>
  <si>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</si>
  <si>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</si>
  <si>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</si>
  <si>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</si>
  <si>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</si>
  <si>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</si>
  <si>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</si>
  <si>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</si>
  <si>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</si>
  <si>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</si>
  <si>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</si>
  <si>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</si>
  <si>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</si>
  <si>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</si>
  <si>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</si>
  <si>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</si>
  <si>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</si>
  <si>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</si>
  <si>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</si>
  <si>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</si>
  <si>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</si>
  <si>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</si>
  <si>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</si>
  <si>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</si>
  <si>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</si>
  <si>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</si>
  <si>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</si>
  <si>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</si>
  <si>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</si>
  <si>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</si>
  <si>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</si>
  <si>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</si>
  <si>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</si>
  <si>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</si>
  <si>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</si>
  <si>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</si>
  <si>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</si>
  <si>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</si>
  <si>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</si>
  <si>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</si>
  <si>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</si>
  <si>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</si>
  <si>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</si>
  <si>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</si>
  <si>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</si>
  <si>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</si>
  <si>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</si>
  <si>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</si>
  <si>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</si>
  <si>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</si>
  <si>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</si>
  <si>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</si>
  <si>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</si>
  <si>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</si>
  <si>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</si>
  <si>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</si>
  <si>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</si>
  <si>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</si>
  <si>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</si>
  <si>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</si>
  <si>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</si>
  <si>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</si>
  <si>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</si>
  <si>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</si>
  <si>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</si>
  <si>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</si>
  <si>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</si>
  <si>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</si>
  <si>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</si>
  <si>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</si>
  <si>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</si>
  <si>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</si>
  <si>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</si>
  <si>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</si>
  <si>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</si>
  <si>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</si>
  <si>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</si>
  <si>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</si>
  <si>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</si>
  <si>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</si>
  <si>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</si>
  <si>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</si>
  <si>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</si>
  <si>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</si>
  <si>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</si>
  <si>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</si>
  <si>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</si>
  <si>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</si>
  <si>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</si>
  <si>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</si>
  <si>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</si>
  <si>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</si>
  <si>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</si>
  <si>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</si>
  <si>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</si>
  <si>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</si>
  <si>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</si>
  <si>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</si>
  <si>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</si>
  <si>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</si>
  <si>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</si>
  <si>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</si>
  <si>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</si>
  <si>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</si>
  <si>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</si>
  <si>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</si>
  <si>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</si>
  <si>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</si>
  <si>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</si>
  <si>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</si>
  <si>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</si>
  <si>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</si>
  <si>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</si>
  <si>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</si>
  <si>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</si>
  <si>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</si>
  <si>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</si>
  <si>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</si>
  <si>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</si>
  <si>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</si>
  <si>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</si>
  <si>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</si>
  <si>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</si>
  <si>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</si>
  <si>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</si>
  <si>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</si>
  <si>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</si>
  <si>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</si>
  <si>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</si>
  <si>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</si>
  <si>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</si>
  <si>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</si>
  <si>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</si>
  <si>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</si>
  <si>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</si>
  <si>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</si>
  <si>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</si>
  <si>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</si>
  <si>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</si>
  <si>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</si>
  <si>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</si>
  <si>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</si>
  <si>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</si>
  <si>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</si>
  <si>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</si>
  <si>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</si>
  <si>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</si>
  <si>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</si>
  <si>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</si>
  <si>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</si>
  <si>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</si>
  <si>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</si>
  <si>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</si>
  <si>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</si>
  <si>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</si>
  <si>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</si>
  <si>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</si>
  <si>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</si>
  <si>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</si>
  <si>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</si>
  <si>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</si>
  <si>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</si>
  <si>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</si>
  <si>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</si>
  <si>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</si>
  <si>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</si>
  <si>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</si>
  <si>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</si>
  <si>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</si>
  <si>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</si>
  <si>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</si>
  <si>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</si>
  <si>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</si>
  <si>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</si>
  <si>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</si>
  <si>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</si>
  <si>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</si>
  <si>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</si>
  <si>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</si>
  <si>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</si>
  <si>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</si>
  <si>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</si>
  <si>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</si>
  <si>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</si>
  <si>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</si>
  <si>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</si>
  <si>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</si>
  <si>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</si>
  <si>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</si>
  <si>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</si>
  <si>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</si>
  <si>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</si>
  <si>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</si>
  <si>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</si>
  <si>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</si>
  <si>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</si>
  <si>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</si>
  <si>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</si>
  <si>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</si>
  <si>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</si>
  <si>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</si>
  <si>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</si>
  <si>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</si>
  <si>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</si>
  <si>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</si>
  <si>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</si>
  <si>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</si>
  <si>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</si>
  <si>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</si>
  <si>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</si>
  <si>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</si>
  <si>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</si>
  <si>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</si>
  <si>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</si>
  <si>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</si>
  <si>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</si>
  <si>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</si>
  <si>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</si>
  <si>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</si>
  <si>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</si>
  <si>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</si>
  <si>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</si>
  <si>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</si>
  <si>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</si>
  <si>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</si>
  <si>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</si>
  <si>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</si>
  <si>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</si>
  <si>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</si>
  <si>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</si>
  <si>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</si>
  <si>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</si>
  <si>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</si>
  <si>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</si>
  <si>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</si>
  <si>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</si>
  <si>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</si>
  <si>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</si>
  <si>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</si>
  <si>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</si>
  <si>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</si>
  <si>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</si>
  <si>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</si>
  <si>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</si>
  <si>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</si>
  <si>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</si>
  <si>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</si>
  <si>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</si>
  <si>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</si>
  <si>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</si>
  <si>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</si>
  <si>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</si>
  <si>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</si>
  <si>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</si>
  <si>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</si>
  <si>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</si>
  <si>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</si>
  <si>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</si>
  <si>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</si>
  <si>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</si>
  <si>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</si>
  <si>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</si>
  <si>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</si>
  <si>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</si>
  <si>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</si>
  <si>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</si>
  <si>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</si>
  <si>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</si>
  <si>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</si>
  <si>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</si>
  <si>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</si>
  <si>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</si>
  <si>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</si>
  <si>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</si>
  <si>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</si>
  <si>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</si>
  <si>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</si>
  <si>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</si>
  <si>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</si>
  <si>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</si>
  <si>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</si>
  <si>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</si>
  <si>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</si>
  <si>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</si>
  <si>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</si>
  <si>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</si>
  <si>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</si>
  <si>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</si>
  <si>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</si>
  <si>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</si>
  <si>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</si>
  <si>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</si>
  <si>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</si>
  <si>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</si>
  <si>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</si>
  <si>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</si>
  <si>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</si>
  <si>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</si>
  <si>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</si>
  <si>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</si>
  <si>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</si>
  <si>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</si>
  <si>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</si>
  <si>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</si>
  <si>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</si>
  <si>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</si>
  <si>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</si>
  <si>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</si>
  <si>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</si>
  <si>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</si>
  <si>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</si>
  <si>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</si>
  <si>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</si>
  <si>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</si>
  <si>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</si>
  <si>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</si>
  <si>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</si>
  <si>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</si>
  <si>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</si>
  <si>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</si>
  <si>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</si>
  <si>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</si>
  <si>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</si>
  <si>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</si>
  <si>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</si>
  <si>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</si>
  <si>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</si>
  <si>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</si>
  <si>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</si>
  <si>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</si>
  <si>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</si>
  <si>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</si>
  <si>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</si>
  <si>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</si>
  <si>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</si>
  <si>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</si>
  <si>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</si>
  <si>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</si>
  <si>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</si>
  <si>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</si>
  <si>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</si>
  <si>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</si>
  <si>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</si>
  <si>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</si>
  <si>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</si>
  <si>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</si>
  <si>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</si>
  <si>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</si>
  <si>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</si>
  <si>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</si>
  <si>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</si>
  <si>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</si>
  <si>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</si>
  <si>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</si>
  <si>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</si>
  <si>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</si>
  <si>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</si>
  <si>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</si>
  <si>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</si>
  <si>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</si>
  <si>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</si>
  <si>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</si>
  <si>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</si>
  <si>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</si>
  <si>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</si>
  <si>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</si>
  <si>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</si>
  <si>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</si>
  <si>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</si>
  <si>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</si>
  <si>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</si>
  <si>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</si>
  <si>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</si>
  <si>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</si>
  <si>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</si>
  <si>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</si>
  <si>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</si>
  <si>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</si>
  <si>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</si>
  <si>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</si>
  <si>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</si>
  <si>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</si>
  <si>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</si>
  <si>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</si>
  <si>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</si>
  <si>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</si>
  <si>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</si>
  <si>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</si>
  <si>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</si>
  <si>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</si>
  <si>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</si>
  <si>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</si>
  <si>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</si>
  <si>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</si>
  <si>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</si>
  <si>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</si>
  <si>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</si>
  <si>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</si>
  <si>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</si>
  <si>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</si>
  <si>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</si>
  <si>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</si>
  <si>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</si>
  <si>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</si>
  <si>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</si>
  <si>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</si>
  <si>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</si>
  <si>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</si>
  <si>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</si>
  <si>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</si>
  <si>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</si>
  <si>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</si>
  <si>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</si>
  <si>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</si>
  <si>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</si>
  <si>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</si>
  <si>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</si>
  <si>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</si>
  <si>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</si>
  <si>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</si>
  <si>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</si>
  <si>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</si>
  <si>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</si>
  <si>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</si>
  <si>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</si>
  <si>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</si>
  <si>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</si>
  <si>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</si>
  <si>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</si>
  <si>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</si>
  <si>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</si>
  <si>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</si>
  <si>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</si>
  <si>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</si>
  <si>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</si>
  <si>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</si>
  <si>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</si>
  <si>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</si>
  <si>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</si>
  <si>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</si>
  <si>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</si>
  <si>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</si>
  <si>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</si>
  <si>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</si>
  <si>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</si>
  <si>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</si>
  <si>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</si>
  <si>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</si>
  <si>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</si>
  <si>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</si>
  <si>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</si>
  <si>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</si>
  <si>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</si>
  <si>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</si>
  <si>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</si>
  <si>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</si>
  <si>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</si>
  <si>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</si>
  <si>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</si>
  <si>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</si>
  <si>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</si>
  <si>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</si>
  <si>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</si>
  <si>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</si>
  <si>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</si>
  <si>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</si>
  <si>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</si>
  <si>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</si>
  <si>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</si>
  <si>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</si>
  <si>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</si>
  <si>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</si>
  <si>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</si>
  <si>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</si>
  <si>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</si>
  <si>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</si>
  <si>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</si>
  <si>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</si>
  <si>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</si>
  <si>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</si>
  <si>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</si>
  <si>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</si>
  <si>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</si>
  <si>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</si>
  <si>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</si>
  <si>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</si>
  <si>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</si>
  <si>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</si>
  <si>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</si>
  <si>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</si>
  <si>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</si>
  <si>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</si>
  <si>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</si>
  <si>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</si>
  <si>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</si>
  <si>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</si>
  <si>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</si>
  <si>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</si>
  <si>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</si>
  <si>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</si>
  <si>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</si>
  <si>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</si>
  <si>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</si>
  <si>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</si>
  <si>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</si>
  <si>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</si>
  <si>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</si>
  <si>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</si>
  <si>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</si>
  <si>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</si>
  <si>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</si>
  <si>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</si>
  <si>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</si>
  <si>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</si>
  <si>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</si>
  <si>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</si>
  <si>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</si>
  <si>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</si>
  <si>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</si>
  <si>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</si>
  <si>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</si>
  <si>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</si>
  <si>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</si>
  <si>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</si>
  <si>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</si>
  <si>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</si>
  <si>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</si>
  <si>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</si>
  <si>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</si>
  <si>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</si>
  <si>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</si>
  <si>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</si>
  <si>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</si>
  <si>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</si>
  <si>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</si>
  <si>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</si>
  <si>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</si>
  <si>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</si>
  <si>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</si>
  <si>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</si>
  <si>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</si>
  <si>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</si>
  <si>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</si>
  <si>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</si>
  <si>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</si>
  <si>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</si>
  <si>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</si>
  <si>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</si>
  <si>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</si>
  <si>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</si>
  <si>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</si>
  <si>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</si>
  <si>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</si>
  <si>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</si>
  <si>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</si>
  <si>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</si>
  <si>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</si>
  <si>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</si>
  <si>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</si>
  <si>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</si>
  <si>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</si>
  <si>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</si>
  <si>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</si>
  <si>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</si>
  <si>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</si>
  <si>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</si>
  <si>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</si>
  <si>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</si>
  <si>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</si>
  <si>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</si>
  <si>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</si>
  <si>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</si>
  <si>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</si>
  <si>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</si>
  <si>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</si>
  <si>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</si>
  <si>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</si>
  <si>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</si>
  <si>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</si>
  <si>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</si>
  <si>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</si>
  <si>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</si>
  <si>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</si>
  <si>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</si>
  <si>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</si>
  <si>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</si>
  <si>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</si>
  <si>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</si>
  <si>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</si>
  <si>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</si>
  <si>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</si>
  <si>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</si>
  <si>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</si>
  <si>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</si>
  <si>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</si>
  <si>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</si>
  <si>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</si>
  <si>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</si>
  <si>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</si>
  <si>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</si>
  <si>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</si>
  <si>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</si>
  <si>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</si>
  <si>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</si>
  <si>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</si>
  <si>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</si>
  <si>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</si>
  <si>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</si>
  <si>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</si>
  <si>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</si>
  <si>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</si>
  <si>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</si>
  <si>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</si>
  <si>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</si>
  <si>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</si>
  <si>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</si>
  <si>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</si>
  <si>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</si>
  <si>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</si>
  <si>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</si>
  <si>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</si>
  <si>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</si>
  <si>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</si>
  <si>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</si>
  <si>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</si>
  <si>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</si>
  <si>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</si>
  <si>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</si>
  <si>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</si>
  <si>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</si>
  <si>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</si>
  <si>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</si>
  <si>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</si>
  <si>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</si>
  <si>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</si>
  <si>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</si>
  <si>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</si>
  <si>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</si>
  <si>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</si>
  <si>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</si>
  <si>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</si>
  <si>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</si>
  <si>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</si>
  <si>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</si>
  <si>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</si>
  <si>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</si>
  <si>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</si>
  <si>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</si>
  <si>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</si>
  <si>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</si>
  <si>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</si>
  <si>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</si>
  <si>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</si>
  <si>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</si>
  <si>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</si>
  <si>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</si>
  <si>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</si>
  <si>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</si>
  <si>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</si>
  <si>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</si>
  <si>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</si>
  <si>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</si>
  <si>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</si>
  <si>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</si>
  <si>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</si>
  <si>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</si>
  <si>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</si>
  <si>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</si>
  <si>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</si>
  <si>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</si>
  <si>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</si>
  <si>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</si>
  <si>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</si>
  <si>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</si>
  <si>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</si>
  <si>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</si>
  <si>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</si>
  <si>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</si>
  <si>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</si>
  <si>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</si>
  <si>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</si>
  <si>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</si>
  <si>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</si>
  <si>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</si>
  <si>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</si>
  <si>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</si>
  <si>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</si>
  <si>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</si>
  <si>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</si>
  <si>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</si>
  <si>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</si>
  <si>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</si>
  <si>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</si>
  <si>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</si>
  <si>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</si>
  <si>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</si>
  <si>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</si>
  <si>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</si>
  <si>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</si>
  <si>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</si>
  <si>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</si>
  <si>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</si>
  <si>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</si>
  <si>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</si>
  <si>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</si>
  <si>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</si>
  <si>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</si>
  <si>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</si>
  <si>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</si>
  <si>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</si>
  <si>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</si>
  <si>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</si>
  <si>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</si>
  <si>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</si>
  <si>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</si>
  <si>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</si>
  <si>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</si>
  <si>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</si>
  <si>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</si>
  <si>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</si>
  <si>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</si>
  <si>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</si>
  <si>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</si>
  <si>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</si>
  <si>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</si>
  <si>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</si>
  <si>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</si>
  <si>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</si>
  <si>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</si>
  <si>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</si>
  <si>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</si>
  <si>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</si>
  <si>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</si>
  <si>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</si>
  <si>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</si>
  <si>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</si>
  <si>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</si>
  <si>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</si>
  <si>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</si>
  <si>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</si>
  <si>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</si>
  <si>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</si>
  <si>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</si>
  <si>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</si>
  <si>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</si>
  <si>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</si>
  <si>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</si>
  <si>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</si>
  <si>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</si>
  <si>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</si>
  <si>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</si>
  <si>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</si>
  <si>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</si>
  <si>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</si>
  <si>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</si>
  <si>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</si>
  <si>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</si>
  <si>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</si>
  <si>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</si>
  <si>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</si>
  <si>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</si>
  <si>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</si>
  <si>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</si>
  <si>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</si>
  <si>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</si>
  <si>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</si>
  <si>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</si>
  <si>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</si>
  <si>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</si>
  <si>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</si>
  <si>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</si>
  <si>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</si>
  <si>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</si>
  <si>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</si>
  <si>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</si>
  <si>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</si>
  <si>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</si>
  <si>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</si>
  <si>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</si>
  <si>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</si>
  <si>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</si>
  <si>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</si>
  <si>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</si>
  <si>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</si>
  <si>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</si>
  <si>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</si>
  <si>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</si>
  <si>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</si>
  <si>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</si>
  <si>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</si>
  <si>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</si>
  <si>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</si>
  <si>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</si>
  <si>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</si>
  <si>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</si>
  <si>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</si>
  <si>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</si>
  <si>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</si>
  <si>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</si>
  <si>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</si>
  <si>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</si>
  <si>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</si>
  <si>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</si>
  <si>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</si>
  <si>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</si>
  <si>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</si>
  <si>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</si>
  <si>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</si>
  <si>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</si>
  <si>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</si>
  <si>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</si>
  <si>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</si>
  <si>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</si>
  <si>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</si>
  <si>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</si>
  <si>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</si>
  <si>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</si>
  <si>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</si>
  <si>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</si>
  <si>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</si>
  <si>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</si>
  <si>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</si>
  <si>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</si>
  <si>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</si>
  <si>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</si>
  <si>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</si>
  <si>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</si>
  <si>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</si>
  <si>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</si>
  <si>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</si>
  <si>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</si>
  <si>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</si>
  <si>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</si>
  <si>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</si>
  <si>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</si>
  <si>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</si>
  <si>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</si>
  <si>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</si>
  <si>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</si>
  <si>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</si>
  <si>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</si>
  <si>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</si>
  <si>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</si>
  <si>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</si>
  <si>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</si>
  <si>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</si>
  <si>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</si>
  <si>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</si>
  <si>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</si>
  <si>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</si>
  <si>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</si>
  <si>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</si>
  <si>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</si>
  <si>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</si>
  <si>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</si>
  <si>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</si>
  <si>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</si>
  <si>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</si>
  <si>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</si>
  <si>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</si>
  <si>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</si>
  <si>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</si>
  <si>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</si>
  <si>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</si>
  <si>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</si>
  <si>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</si>
  <si>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</si>
  <si>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</si>
  <si>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</si>
  <si>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</si>
  <si>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</si>
  <si>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</si>
  <si>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</si>
  <si>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</si>
  <si>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</si>
  <si>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</si>
  <si>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</si>
  <si>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</si>
  <si>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</si>
  <si>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</si>
  <si>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</si>
  <si>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</si>
  <si>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</si>
  <si>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</si>
  <si>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</si>
  <si>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</si>
  <si>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</si>
  <si>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</si>
  <si>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</si>
  <si>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</si>
  <si>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</si>
  <si>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</si>
  <si>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</si>
  <si>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</si>
  <si>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</si>
  <si>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</si>
  <si>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</si>
  <si>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</si>
  <si>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</si>
  <si>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</si>
  <si>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</si>
  <si>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</si>
  <si>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</si>
  <si>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</si>
  <si>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</si>
  <si>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</si>
  <si>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</si>
  <si>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</si>
  <si>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</si>
  <si>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</si>
  <si>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</si>
  <si>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</si>
  <si>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</si>
  <si>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</si>
  <si>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</si>
  <si>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</si>
  <si>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</si>
  <si>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</si>
  <si>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</si>
  <si>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</si>
  <si>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</si>
  <si>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</si>
  <si>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</si>
  <si>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</si>
  <si>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</si>
  <si>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</si>
  <si>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</si>
  <si>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</si>
  <si>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</si>
  <si>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</si>
  <si>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</si>
  <si>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</si>
  <si>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</si>
  <si>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</si>
  <si>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</si>
  <si>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</si>
  <si>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</si>
  <si>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</si>
  <si>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</si>
  <si>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</si>
  <si>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</si>
  <si>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</si>
  <si>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</si>
  <si>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</si>
  <si>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</si>
  <si>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</si>
  <si>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</si>
  <si>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</si>
  <si>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</si>
  <si>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</si>
  <si>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</si>
  <si>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</si>
  <si>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</si>
  <si>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</si>
  <si>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</si>
  <si>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</si>
  <si>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</si>
  <si>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</si>
  <si>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</si>
  <si>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</si>
  <si>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</si>
  <si>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</si>
  <si>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</si>
  <si>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</si>
  <si>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</si>
  <si>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</si>
  <si>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</si>
  <si>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</si>
  <si>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</si>
  <si>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</si>
  <si>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</si>
  <si>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</si>
  <si>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</si>
  <si>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</si>
  <si>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</si>
  <si>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</si>
  <si>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</si>
  <si>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</si>
  <si>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</si>
  <si>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</si>
  <si>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</si>
  <si>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</si>
  <si>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</si>
  <si>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</si>
  <si>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</si>
  <si>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</si>
  <si>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</si>
  <si>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</si>
  <si>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</si>
  <si>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</si>
  <si>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</si>
  <si>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</si>
  <si>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</si>
  <si>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</si>
  <si>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</si>
  <si>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</si>
  <si>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</si>
  <si>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</si>
  <si>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</si>
  <si>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</si>
  <si>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</si>
  <si>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</si>
  <si>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</si>
  <si>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</si>
  <si>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</si>
  <si>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</si>
  <si>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</si>
  <si>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</si>
  <si>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</si>
  <si>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</si>
  <si>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</si>
  <si>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</si>
  <si>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</si>
  <si>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</si>
  <si>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</si>
  <si>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</si>
  <si>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</si>
  <si>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</si>
  <si>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</si>
  <si>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</si>
  <si>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</si>
  <si>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</si>
  <si>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</si>
  <si>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</si>
  <si>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</si>
  <si>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</si>
  <si>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</si>
  <si>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</si>
  <si>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</si>
  <si>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</si>
  <si>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</si>
  <si>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</si>
  <si>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</si>
  <si>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</si>
  <si>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</si>
  <si>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</si>
  <si>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</si>
  <si>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</si>
  <si>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</si>
  <si>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</si>
  <si>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</si>
  <si>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</si>
  <si>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</si>
  <si>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</si>
  <si>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</si>
  <si>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</si>
  <si>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</si>
  <si>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</si>
  <si>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</si>
  <si>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</si>
  <si>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</si>
  <si>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</si>
  <si>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</si>
  <si>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</si>
  <si>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</si>
  <si>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</si>
  <si>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</si>
  <si>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</si>
  <si>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</si>
  <si>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</si>
  <si>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</si>
  <si>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</si>
  <si>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</si>
  <si>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</si>
  <si>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</si>
  <si>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</si>
  <si>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</si>
  <si>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</si>
  <si>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</si>
  <si>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</si>
  <si>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</si>
  <si>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</si>
  <si>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</si>
  <si>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</si>
  <si>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</si>
  <si>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</si>
  <si>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</si>
  <si>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</si>
  <si>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</si>
  <si>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</si>
  <si>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</si>
  <si>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</si>
  <si>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</si>
  <si>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</si>
  <si>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</si>
  <si>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</si>
  <si>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</si>
  <si>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</si>
  <si>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</si>
  <si>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</si>
  <si>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</si>
  <si>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</si>
  <si>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</si>
  <si>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</si>
  <si>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</si>
  <si>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</si>
  <si>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</si>
  <si>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</si>
  <si>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</si>
  <si>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</si>
  <si>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</si>
  <si>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</si>
  <si>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</si>
  <si>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</si>
  <si>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</si>
  <si>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</si>
  <si>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</si>
  <si>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</si>
  <si>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</si>
  <si>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</si>
  <si>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</si>
  <si>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</si>
  <si>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</si>
  <si>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</si>
  <si>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</si>
  <si>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</si>
  <si>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</si>
  <si>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</si>
  <si>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</si>
  <si>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</si>
  <si>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</si>
  <si>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</si>
  <si>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</si>
  <si>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</si>
  <si>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</si>
  <si>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</si>
  <si>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</si>
  <si>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</si>
  <si>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</si>
  <si>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</si>
  <si>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</si>
  <si>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</si>
  <si>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</si>
  <si>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</si>
  <si>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</si>
  <si>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</si>
  <si>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</si>
  <si>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</si>
  <si>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</si>
  <si>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</si>
  <si>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</si>
  <si>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</si>
  <si>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</si>
  <si>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</si>
  <si>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</si>
  <si>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</si>
  <si>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</si>
  <si>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</si>
  <si>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</si>
  <si>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</si>
  <si>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</si>
  <si>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</si>
  <si>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</si>
  <si>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</si>
  <si>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</si>
  <si>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</si>
  <si>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</si>
  <si>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</si>
  <si>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</si>
  <si>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</si>
  <si>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</si>
  <si>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</si>
  <si>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</si>
  <si>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</si>
  <si>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</si>
  <si>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</si>
  <si>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</si>
  <si>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</si>
  <si>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</si>
  <si>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</si>
  <si>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</si>
  <si>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</si>
  <si>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</si>
  <si>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</si>
  <si>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</si>
  <si>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</si>
  <si>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</si>
  <si>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</si>
  <si>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</si>
  <si>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</si>
  <si>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</si>
  <si>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</si>
  <si>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</si>
  <si>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</si>
  <si>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</si>
  <si>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</si>
  <si>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</si>
  <si>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</si>
  <si>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</si>
  <si>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</si>
  <si>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</si>
  <si>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</si>
  <si>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</si>
  <si>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</si>
  <si>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</si>
  <si>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</si>
  <si>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</si>
  <si>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</si>
  <si>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</si>
  <si>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</si>
  <si>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</si>
  <si>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</si>
  <si>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</si>
  <si>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</si>
  <si>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</si>
  <si>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</si>
  <si>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</si>
  <si>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</si>
  <si>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</si>
  <si>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</si>
  <si>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</si>
  <si>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</si>
  <si>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</si>
  <si>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</si>
  <si>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</si>
  <si>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</si>
  <si>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</si>
  <si>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</si>
  <si>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</si>
  <si>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</si>
  <si>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</si>
  <si>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</si>
  <si>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</si>
  <si>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</si>
  <si>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</si>
  <si>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</si>
  <si>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</si>
  <si>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</si>
  <si>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</si>
  <si>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</si>
  <si>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</si>
  <si>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</si>
  <si>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</si>
  <si>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</si>
  <si>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</si>
  <si>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</si>
  <si>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</si>
  <si>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</si>
  <si>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</si>
  <si>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</si>
  <si>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</si>
  <si>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</si>
  <si>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</si>
  <si>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</si>
  <si>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</si>
  <si>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</si>
  <si>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</si>
  <si>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</si>
  <si>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</si>
  <si>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</si>
  <si>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</si>
  <si>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</si>
  <si>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</si>
  <si>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</si>
  <si>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</si>
  <si>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</si>
  <si>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</si>
  <si>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</si>
  <si>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</si>
  <si>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</si>
  <si>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</si>
  <si>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</si>
  <si>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</si>
  <si>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</si>
  <si>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</si>
  <si>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</si>
  <si>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</si>
  <si>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</si>
  <si>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</si>
  <si>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</si>
  <si>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</si>
  <si>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</si>
  <si>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</si>
  <si>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</si>
  <si>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</si>
  <si>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</si>
  <si>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</si>
  <si>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</si>
  <si>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</si>
  <si>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</si>
  <si>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</si>
  <si>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</si>
  <si>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</si>
  <si>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</si>
  <si>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</si>
  <si>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</si>
  <si>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</si>
  <si>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</si>
  <si>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</si>
  <si>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</si>
  <si>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</si>
  <si>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</si>
  <si>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</si>
  <si>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</si>
  <si>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</si>
  <si>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</si>
  <si>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</si>
  <si>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</si>
  <si>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</si>
  <si>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</si>
  <si>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</si>
  <si>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</si>
  <si>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</si>
  <si>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</si>
  <si>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</si>
  <si>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</si>
  <si>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</si>
  <si>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</si>
  <si>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</si>
  <si>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</si>
  <si>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</si>
  <si>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</si>
  <si>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</si>
  <si>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</si>
  <si>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</si>
  <si>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</si>
  <si>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</si>
  <si>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</si>
  <si>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</si>
  <si>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</si>
  <si>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</si>
  <si>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</si>
  <si>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</si>
  <si>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</si>
  <si>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</si>
  <si>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</si>
  <si>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</si>
  <si>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</si>
  <si>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</si>
  <si>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</si>
  <si>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</si>
  <si>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</si>
  <si>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</si>
  <si>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</si>
  <si>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</si>
  <si>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</si>
  <si>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</si>
  <si>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</si>
  <si>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</si>
  <si>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</si>
  <si>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</si>
  <si>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</si>
  <si>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</si>
  <si>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</si>
  <si>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</si>
  <si>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</si>
  <si>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</si>
  <si>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</si>
  <si>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</si>
  <si>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</si>
  <si>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</si>
  <si>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</si>
  <si>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</si>
  <si>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</si>
  <si>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</si>
  <si>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</si>
  <si>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</si>
  <si>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</si>
  <si>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</si>
  <si>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</si>
  <si>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</si>
  <si>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</si>
  <si>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</si>
  <si>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</si>
  <si>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</si>
  <si>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</si>
  <si>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</si>
  <si>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</si>
  <si>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</si>
  <si>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</si>
  <si>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</si>
  <si>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</si>
  <si>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</si>
  <si>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</si>
  <si>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</si>
  <si>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</si>
  <si>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</si>
  <si>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</si>
  <si>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</si>
  <si>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</si>
  <si>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</si>
  <si>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</si>
  <si>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</si>
  <si>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</si>
  <si>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</si>
  <si>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</si>
  <si>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</si>
  <si>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</si>
  <si>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</si>
  <si>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</si>
  <si>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</si>
  <si>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</si>
  <si>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</si>
  <si>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</si>
  <si>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</si>
  <si>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</si>
  <si>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</si>
  <si>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</si>
  <si>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</si>
  <si>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</si>
  <si>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</si>
  <si>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</si>
  <si>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</si>
  <si>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</si>
  <si>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</si>
  <si>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</si>
  <si>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</si>
  <si>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</si>
  <si>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</si>
  <si>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</si>
  <si>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</si>
  <si>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</si>
  <si>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</si>
  <si>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</si>
  <si>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</si>
  <si>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</si>
  <si>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</si>
  <si>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</si>
  <si>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</si>
  <si>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</si>
  <si>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</si>
  <si>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</si>
  <si>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</si>
  <si>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</si>
  <si>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</si>
  <si>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</si>
  <si>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</si>
  <si>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</si>
  <si>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</si>
  <si>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</si>
  <si>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</si>
  <si>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</si>
  <si>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</si>
  <si>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</si>
  <si>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</si>
  <si>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</si>
  <si>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</si>
  <si>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</si>
  <si>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</si>
  <si>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</si>
  <si>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</si>
  <si>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</si>
  <si>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</si>
  <si>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</si>
  <si>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</si>
  <si>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</si>
  <si>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</si>
  <si>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</si>
  <si>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</si>
  <si>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</si>
  <si>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</si>
  <si>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</si>
  <si>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</si>
  <si>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</si>
  <si>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</si>
  <si>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</si>
  <si>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</si>
  <si>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</si>
  <si>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</si>
  <si>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</si>
  <si>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</si>
  <si>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</si>
  <si>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</si>
  <si>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</si>
  <si>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</si>
  <si>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</si>
  <si>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</si>
  <si>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</si>
  <si>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</si>
  <si>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</si>
  <si>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</si>
  <si>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</si>
  <si>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</si>
  <si>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</si>
  <si>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</si>
  <si>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</si>
  <si>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</si>
  <si>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</si>
  <si>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</si>
  <si>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</si>
  <si>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</si>
  <si>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</si>
  <si>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</si>
  <si>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</si>
  <si>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</si>
  <si>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</si>
  <si>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</si>
  <si>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</si>
  <si>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</si>
  <si>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</si>
  <si>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</si>
  <si>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</si>
  <si>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</si>
  <si>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</si>
  <si>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</si>
  <si>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</si>
  <si>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</si>
  <si>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</si>
  <si>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</si>
  <si>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</si>
  <si>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</si>
  <si>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</si>
  <si>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</si>
  <si>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</si>
  <si>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</si>
  <si>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</si>
  <si>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</si>
  <si>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</si>
  <si>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</si>
  <si>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</si>
  <si>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</si>
  <si>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</si>
  <si>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</si>
  <si>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</si>
  <si>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</si>
  <si>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</si>
  <si>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</si>
  <si>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</si>
  <si>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</si>
  <si>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</si>
  <si>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</si>
  <si>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</si>
  <si>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</si>
  <si>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</si>
  <si>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</si>
  <si>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</si>
  <si>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</si>
  <si>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</si>
  <si>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</si>
  <si>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</si>
  <si>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</si>
  <si>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</si>
  <si>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</si>
  <si>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</si>
  <si>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</si>
  <si>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</si>
  <si>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</si>
  <si>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</si>
  <si>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</si>
  <si>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</si>
  <si>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</si>
  <si>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</si>
  <si>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</si>
  <si>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</si>
  <si>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</si>
  <si>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</si>
  <si>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</si>
  <si>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</si>
  <si>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</si>
  <si>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</si>
  <si>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</si>
  <si>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</si>
  <si>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</si>
  <si>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</si>
  <si>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</si>
  <si>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</si>
  <si>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</si>
  <si>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</si>
  <si>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</si>
  <si>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</si>
  <si>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</si>
  <si>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</si>
  <si>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</si>
  <si>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</si>
  <si>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</si>
  <si>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</si>
  <si>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</si>
  <si>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</si>
  <si>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</si>
  <si>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</si>
  <si>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</si>
  <si>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</si>
  <si>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</si>
  <si>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</si>
  <si>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</si>
  <si>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</si>
  <si>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</si>
  <si>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</si>
  <si>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</si>
  <si>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</si>
  <si>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</si>
  <si>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</si>
  <si>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</si>
  <si>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</si>
  <si>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</si>
  <si>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</si>
  <si>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</si>
  <si>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</si>
  <si>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</si>
  <si>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</si>
  <si>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</si>
  <si>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</si>
  <si>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</si>
  <si>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</si>
  <si>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</si>
  <si>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</si>
  <si>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</si>
  <si>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</si>
  <si>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</si>
  <si>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</si>
  <si>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</si>
  <si>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</si>
  <si>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</si>
  <si>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</si>
  <si>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</si>
  <si>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</si>
  <si>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</si>
  <si>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</si>
  <si>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</si>
  <si>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</si>
  <si>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</si>
  <si>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</si>
  <si>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</si>
  <si>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</si>
  <si>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</si>
  <si>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</si>
  <si>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</si>
  <si>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</si>
  <si>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</si>
  <si>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</si>
  <si>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</si>
  <si>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</si>
  <si>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</si>
  <si>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</si>
  <si>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</si>
  <si>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</si>
  <si>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</si>
  <si>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</si>
  <si>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</si>
  <si>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</si>
  <si>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</si>
  <si>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</si>
  <si>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</si>
  <si>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</si>
  <si>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</si>
  <si>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</si>
  <si>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</si>
  <si>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</si>
  <si>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</si>
  <si>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</si>
  <si>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</si>
  <si>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</si>
  <si>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</si>
  <si>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</si>
  <si>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</si>
  <si>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</si>
  <si>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</si>
  <si>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</si>
  <si>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</si>
  <si>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</si>
  <si>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</si>
  <si>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</si>
  <si>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</si>
  <si>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</si>
  <si>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</si>
  <si>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</si>
  <si>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</si>
  <si>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</si>
  <si>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</si>
  <si>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</si>
  <si>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</si>
  <si>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</si>
  <si>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</si>
  <si>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</si>
  <si>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</si>
  <si>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</si>
  <si>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</si>
  <si>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</si>
  <si>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</si>
  <si>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</si>
  <si>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</si>
  <si>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</si>
  <si>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</si>
  <si>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</si>
  <si>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</si>
  <si>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</si>
  <si>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</si>
  <si>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</si>
  <si>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</si>
  <si>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</si>
  <si>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</si>
  <si>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</si>
  <si>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</si>
  <si>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</si>
  <si>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</si>
  <si>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</si>
  <si>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</si>
  <si>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</si>
  <si>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</si>
  <si>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</si>
  <si>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</si>
  <si>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</si>
  <si>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</si>
  <si>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</si>
  <si>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</si>
  <si>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</si>
  <si>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</si>
  <si>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</si>
  <si>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</si>
  <si>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</si>
  <si>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</si>
  <si>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</si>
  <si>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</si>
  <si>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</si>
  <si>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</si>
  <si>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</si>
  <si>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</si>
  <si>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</si>
  <si>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</si>
  <si>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</si>
  <si>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</si>
  <si>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</si>
  <si>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</si>
  <si>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</si>
  <si>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</si>
  <si>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</si>
  <si>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</si>
  <si>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</si>
  <si>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</si>
  <si>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</si>
  <si>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</si>
  <si>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</si>
  <si>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</si>
  <si>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</si>
  <si>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</si>
  <si>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</si>
  <si>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</si>
  <si>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</si>
  <si>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</si>
  <si>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</si>
  <si>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</si>
  <si>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</si>
  <si>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</si>
  <si>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</si>
  <si>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</si>
  <si>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</si>
  <si>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</si>
  <si>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</si>
  <si>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</si>
  <si>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</si>
  <si>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</si>
  <si>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</si>
  <si>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</si>
  <si>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</si>
  <si>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</si>
  <si>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</si>
  <si>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</si>
  <si>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</si>
  <si>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</si>
  <si>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</si>
  <si>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</si>
  <si>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</si>
  <si>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</si>
  <si>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</si>
  <si>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</si>
  <si>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</si>
  <si>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</si>
  <si>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</si>
  <si>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</si>
  <si>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</si>
  <si>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</si>
  <si>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</si>
  <si>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</si>
  <si>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</si>
  <si>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</si>
  <si>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</si>
  <si>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</si>
  <si>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</si>
  <si>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</si>
  <si>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</si>
  <si>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</si>
  <si>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</si>
  <si>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</si>
  <si>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</si>
  <si>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</si>
  <si>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</si>
  <si>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</si>
  <si>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</si>
  <si>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</si>
  <si>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</si>
  <si>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</si>
  <si>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</si>
  <si>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</si>
  <si>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</si>
  <si>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</si>
  <si>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</si>
  <si>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</si>
  <si>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</si>
  <si>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</si>
  <si>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</si>
  <si>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</si>
  <si>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</si>
  <si>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</si>
  <si>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</si>
  <si>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</si>
  <si>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</si>
  <si>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</si>
  <si>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</si>
  <si>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</si>
  <si>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</si>
  <si>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</si>
  <si>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</si>
  <si>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</si>
  <si>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</si>
  <si>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</si>
  <si>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</si>
  <si>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</si>
  <si>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</si>
  <si>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</si>
  <si>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</si>
  <si>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</si>
  <si>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</si>
  <si>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</si>
  <si>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</si>
  <si>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</si>
  <si>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</si>
  <si>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</si>
  <si>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</si>
  <si>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</si>
  <si>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</si>
  <si>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</si>
  <si>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</si>
  <si>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</si>
  <si>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</si>
  <si>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</si>
  <si>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</si>
  <si>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</si>
  <si>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</si>
  <si>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</si>
  <si>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</si>
  <si>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</si>
  <si>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</si>
  <si>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</si>
  <si>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</si>
  <si>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</si>
  <si>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</si>
  <si>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</si>
  <si>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</si>
  <si>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</si>
  <si>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</si>
  <si>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</si>
  <si>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</si>
  <si>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</si>
  <si>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</si>
  <si>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</si>
  <si>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</si>
  <si>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</si>
  <si>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</si>
  <si>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</si>
  <si>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</si>
  <si>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</si>
  <si>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</si>
  <si>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</si>
  <si>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</si>
  <si>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</si>
  <si>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</si>
  <si>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</si>
  <si>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</si>
  <si>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</si>
  <si>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</si>
  <si>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</si>
  <si>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</si>
  <si>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</si>
  <si>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</si>
  <si>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</si>
  <si>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</si>
  <si>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</si>
  <si>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</si>
  <si>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</si>
  <si>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</si>
  <si>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</si>
  <si>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</si>
  <si>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</si>
  <si>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</si>
  <si>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</si>
  <si>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</si>
  <si>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</si>
  <si>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</si>
  <si>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</si>
  <si>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</si>
  <si>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</si>
  <si>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</si>
  <si>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</si>
  <si>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</si>
  <si>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</si>
  <si>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</si>
  <si>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</si>
  <si>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</si>
  <si>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</si>
  <si>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</si>
  <si>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</si>
  <si>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</si>
  <si>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</si>
  <si>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</si>
  <si>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</si>
  <si>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</si>
  <si>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</si>
  <si>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</si>
  <si>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</si>
  <si>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</si>
  <si>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</si>
  <si>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</si>
  <si>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</si>
  <si>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</si>
  <si>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</si>
  <si>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</si>
  <si>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</si>
  <si>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</si>
  <si>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</si>
  <si>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</si>
  <si>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</si>
  <si>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</si>
  <si>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</si>
  <si>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</si>
  <si>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</si>
  <si>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</si>
  <si>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</si>
  <si>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</si>
  <si>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</si>
  <si>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</si>
  <si>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</si>
  <si>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</si>
  <si>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</si>
  <si>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</si>
  <si>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</si>
  <si>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</si>
  <si>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</si>
  <si>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</si>
  <si>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</si>
  <si>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</si>
  <si>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</si>
  <si>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</si>
  <si>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</si>
  <si>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</si>
  <si>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</si>
  <si>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</si>
  <si>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</si>
  <si>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</si>
  <si>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</si>
  <si>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</si>
  <si>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</si>
  <si>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</si>
  <si>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</si>
  <si>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</si>
  <si>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</si>
  <si>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</si>
  <si>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</si>
  <si>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</si>
  <si>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</si>
  <si>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</si>
  <si>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</si>
  <si>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</si>
  <si>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</si>
  <si>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</si>
  <si>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</si>
  <si>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</si>
  <si>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</si>
  <si>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</si>
  <si>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</si>
  <si>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</si>
  <si>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</si>
  <si>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</si>
  <si>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</si>
  <si>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</si>
  <si>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</si>
  <si>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</si>
  <si>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</si>
  <si>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</si>
  <si>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</si>
  <si>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</si>
  <si>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</si>
  <si>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</si>
  <si>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</si>
  <si>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</si>
  <si>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</si>
  <si>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</si>
  <si>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</si>
  <si>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</si>
  <si>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</si>
  <si>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</si>
  <si>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</si>
  <si>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</si>
  <si>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</si>
  <si>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</si>
  <si>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</si>
  <si>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</si>
  <si>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</si>
  <si>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</si>
  <si>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</si>
  <si>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</si>
  <si>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</si>
  <si>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</si>
  <si>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</si>
  <si>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</si>
  <si>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</si>
  <si>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</si>
  <si>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</si>
  <si>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</si>
  <si>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</si>
  <si>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</si>
  <si>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</si>
  <si>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</si>
  <si>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</si>
  <si>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</si>
  <si>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</si>
  <si>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</si>
  <si>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</si>
  <si>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</si>
  <si>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</si>
  <si>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</si>
  <si>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</si>
  <si>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</si>
  <si>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</si>
  <si>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</si>
  <si>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</si>
  <si>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</si>
  <si>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</si>
  <si>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</si>
  <si>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</si>
  <si>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</si>
  <si>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</si>
  <si>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</si>
  <si>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</si>
  <si>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</si>
  <si>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</si>
  <si>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</si>
  <si>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</si>
  <si>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</si>
  <si>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</si>
  <si>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</si>
  <si>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</si>
  <si>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</si>
  <si>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</si>
  <si>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</si>
  <si>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</si>
  <si>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</si>
  <si>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</si>
  <si>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</si>
  <si>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</si>
  <si>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</si>
  <si>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</si>
  <si>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</si>
  <si>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</si>
  <si>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</si>
  <si>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</si>
  <si>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</si>
  <si>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</si>
  <si>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</si>
  <si>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</si>
  <si>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</si>
  <si>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</si>
  <si>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</si>
  <si>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</si>
  <si>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</si>
  <si>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</si>
  <si>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</si>
  <si>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</si>
  <si>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</si>
  <si>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</si>
  <si>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</si>
  <si>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</si>
  <si>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</si>
  <si>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</si>
  <si>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</si>
  <si>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</si>
  <si>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</si>
  <si>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</si>
  <si>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</si>
  <si>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</si>
  <si>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</si>
  <si>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</si>
  <si>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</si>
  <si>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</si>
  <si>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</si>
  <si>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</si>
  <si>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</si>
  <si>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</si>
  <si>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</si>
  <si>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</si>
  <si>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</si>
  <si>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</si>
  <si>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</si>
  <si>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</si>
  <si>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</si>
  <si>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</si>
  <si>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</si>
  <si>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</si>
  <si>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</si>
  <si>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</si>
  <si>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</si>
  <si>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</si>
  <si>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</si>
  <si>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</si>
  <si>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</si>
  <si>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</si>
  <si>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</si>
  <si>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</si>
  <si>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</si>
  <si>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</si>
  <si>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</si>
  <si>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</si>
  <si>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</si>
  <si>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</si>
  <si>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</si>
  <si>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</si>
  <si>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</si>
  <si>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</si>
  <si>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</si>
  <si>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</si>
  <si>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</si>
  <si>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</si>
  <si>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</si>
  <si>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</si>
  <si>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</si>
  <si>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</si>
  <si>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</si>
  <si>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</si>
  <si>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</si>
  <si>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</si>
  <si>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</si>
  <si>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</si>
  <si>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</si>
  <si>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</si>
  <si>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</si>
  <si>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</si>
  <si>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</si>
  <si>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</si>
  <si>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</si>
  <si>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</si>
  <si>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</si>
  <si>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</si>
  <si>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</si>
  <si>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</si>
  <si>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</si>
  <si>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</si>
  <si>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</si>
  <si>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</si>
  <si>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</si>
  <si>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</si>
  <si>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</si>
  <si>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</si>
  <si>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</si>
  <si>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</si>
  <si>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</si>
  <si>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</si>
  <si>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</si>
  <si>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</si>
  <si>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</si>
  <si>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</si>
  <si>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</si>
  <si>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</si>
  <si>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</si>
  <si>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</si>
  <si>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</si>
  <si>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</si>
  <si>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</si>
  <si>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</si>
  <si>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</si>
  <si>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</si>
  <si>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</si>
  <si>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</si>
  <si>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</si>
  <si>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</si>
  <si>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</si>
  <si>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</si>
  <si>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</si>
  <si>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</si>
  <si>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</si>
  <si>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</si>
  <si>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</si>
  <si>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</si>
  <si>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</si>
  <si>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</si>
  <si>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</si>
  <si>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</si>
  <si>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</si>
  <si>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</si>
  <si>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</si>
  <si>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</si>
  <si>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</si>
  <si>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</si>
  <si>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</si>
  <si>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</si>
  <si>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</si>
  <si>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</si>
  <si>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</si>
  <si>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</si>
  <si>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</si>
  <si>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</si>
  <si>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</si>
  <si>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</si>
  <si>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</si>
  <si>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</si>
  <si>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</si>
  <si>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</si>
  <si>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</si>
  <si>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</si>
  <si>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</si>
  <si>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</si>
  <si>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</si>
  <si>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</si>
  <si>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</si>
  <si>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</si>
  <si>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</si>
  <si>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</si>
  <si>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</si>
  <si>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</si>
  <si>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</si>
  <si>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</si>
  <si>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</si>
  <si>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</si>
  <si>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</si>
  <si>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</si>
  <si>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</si>
  <si>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</si>
  <si>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</si>
  <si>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</si>
  <si>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</si>
  <si>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</si>
  <si>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</si>
  <si>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</si>
  <si>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</si>
  <si>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</si>
  <si>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</si>
  <si>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</si>
  <si>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</si>
  <si>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</si>
  <si>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</si>
  <si>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</si>
  <si>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</si>
  <si>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</si>
  <si>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</si>
  <si>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</si>
  <si>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</si>
  <si>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</si>
  <si>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</si>
  <si>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</si>
  <si>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</si>
  <si>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</si>
  <si>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</si>
  <si>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</si>
  <si>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</si>
  <si>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</si>
  <si>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</si>
  <si>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</si>
  <si>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</si>
  <si>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</si>
  <si>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</si>
  <si>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</si>
  <si>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</si>
  <si>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</si>
  <si>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</si>
  <si>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</si>
  <si>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</si>
  <si>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</si>
  <si>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</si>
  <si>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</si>
  <si>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</si>
  <si>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</si>
  <si>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</si>
  <si>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</si>
  <si>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</si>
  <si>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</si>
  <si>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</si>
  <si>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</si>
  <si>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</si>
  <si>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</si>
  <si>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</si>
  <si>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</si>
  <si>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</si>
  <si>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</si>
  <si>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</si>
  <si>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</si>
  <si>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</si>
  <si>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</si>
  <si>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</si>
  <si>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</si>
  <si>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</si>
  <si>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</si>
  <si>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</si>
  <si>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</si>
  <si>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</si>
  <si>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</si>
  <si>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</si>
  <si>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</si>
  <si>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</si>
  <si>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</si>
  <si>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</si>
  <si>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</si>
  <si>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</si>
  <si>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</si>
  <si>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</si>
  <si>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</si>
  <si>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</si>
  <si>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</si>
  <si>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</si>
  <si>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</si>
  <si>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</si>
  <si>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</si>
  <si>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</si>
  <si>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</si>
  <si>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</si>
  <si>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</si>
  <si>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</si>
  <si>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</si>
  <si>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</si>
  <si>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</si>
  <si>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</si>
  <si>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</si>
  <si>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</si>
  <si>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</si>
  <si>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</si>
  <si>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</si>
  <si>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</si>
  <si>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</si>
  <si>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</si>
  <si>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</si>
  <si>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</si>
  <si>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</si>
  <si>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</si>
  <si>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</si>
  <si>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</si>
  <si>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</si>
  <si>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</si>
  <si>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</si>
  <si>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</si>
  <si>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</si>
  <si>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</si>
  <si>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</si>
  <si>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</si>
  <si>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</si>
  <si>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</si>
  <si>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</si>
  <si>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</si>
  <si>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</si>
  <si>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</si>
  <si>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</si>
  <si>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</si>
  <si>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</si>
  <si>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</si>
  <si>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</si>
  <si>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</si>
  <si>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</si>
  <si>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</si>
  <si>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</si>
  <si>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</si>
  <si>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</si>
  <si>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</si>
  <si>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</si>
  <si>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</si>
  <si>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</si>
  <si>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</si>
  <si>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</si>
  <si>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</si>
  <si>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</si>
  <si>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</si>
  <si>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</si>
  <si>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</si>
  <si>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</si>
  <si>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</si>
  <si>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</si>
  <si>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</si>
  <si>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</si>
  <si>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</si>
  <si>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</si>
  <si>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</si>
  <si>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</si>
  <si>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</si>
  <si>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</si>
  <si>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</si>
  <si>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</si>
  <si>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</si>
  <si>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</si>
  <si>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</si>
  <si>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</si>
  <si>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</si>
  <si>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</si>
  <si>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</si>
  <si>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</si>
  <si>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</si>
  <si>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</si>
  <si>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</si>
  <si>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</si>
  <si>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</si>
  <si>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</si>
  <si>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</si>
  <si>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</si>
  <si>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</si>
  <si>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</si>
  <si>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</si>
  <si>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</si>
  <si>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</si>
  <si>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</si>
  <si>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</si>
  <si>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</si>
  <si>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</si>
  <si>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</si>
  <si>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</si>
  <si>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</si>
  <si>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</si>
  <si>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</si>
  <si>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</si>
  <si>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</si>
  <si>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</si>
  <si>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</si>
  <si>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</si>
  <si>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</si>
  <si>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</si>
  <si>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</si>
  <si>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</si>
  <si>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</si>
  <si>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</si>
  <si>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</si>
  <si>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</si>
  <si>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</si>
  <si>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</si>
  <si>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</si>
  <si>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</si>
  <si>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</si>
  <si>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</si>
  <si>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</si>
  <si>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</si>
  <si>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</si>
  <si>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</si>
  <si>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</si>
  <si>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</si>
  <si>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</si>
  <si>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</si>
  <si>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</si>
  <si>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</si>
  <si>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</si>
  <si>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</si>
  <si>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</si>
  <si>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</si>
  <si>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</si>
  <si>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</si>
  <si>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</si>
  <si>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</si>
  <si>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</si>
  <si>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</si>
  <si>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</si>
  <si>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</si>
  <si>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</si>
  <si>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</si>
  <si>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</si>
  <si>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</si>
  <si>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</si>
  <si>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</si>
  <si>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</si>
  <si>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</si>
  <si>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</si>
  <si>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</si>
  <si>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</si>
  <si>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</si>
  <si>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</si>
  <si>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</si>
  <si>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</si>
  <si>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</si>
  <si>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</si>
  <si>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</si>
  <si>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</si>
  <si>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</si>
  <si>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</si>
  <si>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</si>
  <si>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</si>
  <si>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</si>
  <si>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</si>
  <si>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</si>
  <si>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</si>
  <si>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</si>
  <si>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</si>
  <si>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</si>
  <si>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</si>
  <si>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</si>
  <si>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</si>
  <si>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</si>
  <si>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</si>
  <si>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</si>
  <si>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</si>
  <si>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</si>
  <si>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</si>
  <si>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</si>
  <si>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</si>
  <si>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</si>
  <si>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</si>
  <si>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</si>
  <si>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</si>
  <si>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</si>
  <si>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</si>
  <si>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</si>
  <si>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</si>
  <si>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</si>
  <si>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</si>
  <si>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</si>
  <si>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</si>
  <si>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</si>
  <si>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</si>
  <si>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</si>
  <si>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</si>
  <si>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</si>
  <si>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</si>
  <si>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</si>
  <si>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</si>
  <si>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</si>
  <si>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</si>
  <si>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</si>
  <si>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</si>
  <si>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</si>
  <si>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</si>
  <si>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</si>
  <si>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</si>
  <si>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</si>
  <si>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</si>
  <si>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</si>
  <si>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</si>
  <si>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</si>
  <si>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</si>
  <si>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</si>
  <si>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</si>
  <si>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</si>
  <si>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</si>
  <si>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</si>
  <si>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</si>
  <si>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</si>
  <si>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</si>
  <si>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</si>
  <si>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</si>
  <si>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</si>
  <si>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</si>
  <si>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</si>
  <si>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</si>
  <si>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</si>
  <si>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</si>
  <si>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</si>
  <si>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</si>
  <si>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</si>
  <si>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</si>
  <si>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</si>
  <si>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</si>
  <si>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</si>
  <si>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</si>
  <si>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</si>
  <si>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</si>
  <si>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</si>
  <si>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</si>
  <si>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</si>
  <si>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</si>
  <si>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</si>
  <si>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</si>
  <si>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</si>
  <si>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</si>
  <si>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</si>
  <si>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</si>
  <si>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</si>
  <si>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</si>
  <si>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</si>
  <si>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</si>
  <si>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</si>
  <si>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</si>
  <si>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</si>
  <si>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</si>
  <si>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</si>
  <si>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</si>
  <si>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</si>
  <si>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</si>
  <si>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</si>
  <si>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</si>
  <si>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</si>
  <si>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</si>
  <si>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</si>
  <si>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</si>
  <si>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</si>
  <si>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</si>
  <si>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</si>
  <si>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</si>
  <si>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</si>
  <si>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</si>
  <si>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</si>
  <si>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</si>
  <si>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</si>
  <si>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</si>
  <si>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</si>
  <si>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</si>
  <si>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</si>
  <si>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</si>
  <si>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</si>
  <si>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</si>
  <si>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</si>
  <si>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</si>
  <si>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</si>
  <si>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</si>
  <si>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</si>
  <si>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</si>
  <si>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</si>
  <si>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</si>
  <si>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</si>
  <si>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</si>
  <si>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</si>
  <si>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</si>
  <si>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</si>
  <si>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</si>
  <si>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</si>
  <si>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</si>
  <si>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</si>
  <si>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</si>
  <si>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</si>
  <si>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</si>
  <si>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</si>
  <si>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</si>
  <si>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</si>
  <si>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</si>
  <si>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</si>
  <si>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</si>
  <si>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</si>
  <si>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</si>
  <si>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</si>
  <si>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</si>
  <si>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</si>
  <si>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</si>
  <si>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</si>
  <si>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</si>
  <si>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</si>
  <si>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</si>
  <si>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</si>
  <si>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</si>
  <si>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</si>
  <si>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</si>
  <si>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</si>
  <si>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</si>
  <si>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</si>
  <si>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</si>
  <si>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</si>
  <si>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</si>
  <si>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</si>
  <si>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</si>
  <si>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</si>
  <si>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</si>
  <si>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</si>
  <si>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</si>
  <si>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</si>
  <si>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</si>
  <si>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</si>
  <si>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</si>
  <si>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</si>
  <si>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</si>
  <si>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</si>
  <si>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</si>
  <si>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</si>
  <si>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</si>
  <si>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</si>
  <si>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</si>
  <si>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</si>
  <si>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</si>
  <si>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</si>
  <si>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</si>
  <si>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</si>
  <si>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</si>
  <si>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</si>
  <si>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</si>
  <si>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</si>
  <si>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</si>
  <si>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</si>
  <si>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</si>
  <si>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</si>
  <si>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</si>
  <si>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</si>
  <si>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</si>
  <si>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</si>
  <si>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</si>
  <si>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</si>
  <si>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</si>
  <si>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</si>
  <si>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</si>
  <si>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</si>
  <si>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</si>
  <si>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</si>
  <si>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</si>
  <si>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</si>
  <si>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</si>
  <si>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</si>
  <si>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</si>
  <si>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</si>
  <si>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</si>
  <si>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</si>
  <si>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</si>
  <si>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</si>
  <si>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</si>
  <si>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</si>
  <si>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</si>
  <si>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</si>
  <si>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</si>
  <si>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</si>
  <si>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</si>
  <si>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</si>
  <si>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</si>
  <si>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</si>
  <si>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</si>
  <si>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</si>
  <si>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</si>
  <si>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</si>
  <si>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</si>
  <si>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</si>
  <si>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</si>
  <si>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</si>
  <si>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</si>
  <si>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</si>
  <si>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</si>
  <si>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</si>
  <si>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</si>
  <si>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</si>
  <si>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</si>
  <si>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</si>
  <si>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</si>
  <si>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</si>
  <si>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</si>
  <si>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</si>
  <si>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</si>
  <si>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</si>
  <si>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</si>
  <si>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</si>
  <si>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</si>
  <si>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</si>
  <si>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</si>
  <si>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</si>
  <si>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</si>
  <si>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</si>
  <si>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</si>
  <si>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</si>
  <si>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</si>
  <si>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</si>
  <si>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</si>
  <si>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</si>
  <si>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</si>
  <si>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</si>
  <si>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</si>
  <si>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</si>
  <si>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</si>
  <si>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</si>
  <si>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</si>
  <si>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</si>
  <si>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</si>
  <si>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</si>
  <si>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</si>
  <si>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</si>
  <si>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</si>
  <si>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</si>
  <si>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</si>
  <si>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</si>
  <si>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</si>
  <si>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</si>
  <si>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</si>
  <si>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</si>
  <si>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</si>
  <si>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</si>
  <si>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</si>
  <si>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</si>
  <si>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</si>
  <si>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</si>
  <si>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</si>
  <si>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</si>
  <si>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</si>
  <si>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</si>
  <si>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</si>
  <si>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</si>
  <si>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</si>
  <si>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</si>
  <si>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</si>
  <si>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</si>
  <si>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</si>
  <si>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</si>
  <si>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</si>
  <si>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</si>
  <si>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</si>
  <si>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</si>
  <si>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</si>
  <si>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</si>
  <si>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</si>
  <si>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</si>
  <si>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</si>
  <si>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</si>
  <si>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</si>
  <si>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</si>
  <si>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</si>
  <si>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</si>
  <si>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</si>
  <si>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</si>
  <si>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</si>
  <si>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</si>
  <si>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</si>
  <si>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</si>
  <si>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</si>
  <si>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</si>
  <si>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</si>
  <si>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</si>
  <si>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</si>
  <si>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</si>
  <si>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</si>
  <si>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</si>
  <si>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</si>
  <si>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</si>
  <si>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</si>
  <si>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</si>
  <si>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</si>
  <si>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</si>
  <si>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</si>
  <si>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</si>
  <si>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</si>
  <si>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</si>
  <si>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</si>
  <si>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</si>
  <si>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</si>
  <si>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</si>
  <si>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</si>
  <si>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</si>
  <si>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</si>
  <si>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</si>
  <si>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</si>
  <si>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</si>
  <si>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</si>
  <si>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</si>
  <si>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</si>
  <si>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</si>
  <si>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</si>
  <si>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</si>
  <si>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</si>
  <si>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</si>
  <si>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</si>
  <si>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</si>
  <si>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</si>
  <si>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</si>
  <si>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</si>
  <si>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</si>
  <si>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</si>
  <si>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</si>
  <si>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</si>
  <si>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</si>
  <si>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</si>
  <si>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</si>
  <si>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</si>
  <si>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</si>
  <si>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</si>
  <si>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</si>
  <si>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</si>
  <si>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</si>
  <si>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</si>
  <si>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</si>
  <si>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</si>
  <si>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</si>
  <si>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</si>
  <si>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</si>
  <si>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</si>
  <si>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</si>
  <si>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</si>
  <si>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</si>
  <si>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</si>
  <si>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</si>
  <si>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</si>
  <si>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</si>
  <si>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</si>
  <si>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</si>
  <si>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</si>
  <si>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</si>
  <si>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</si>
  <si>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</si>
  <si>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</si>
  <si>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</si>
  <si>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</si>
  <si>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</si>
  <si>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</si>
  <si>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</si>
  <si>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</si>
  <si>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</si>
  <si>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</si>
  <si>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</si>
  <si>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</si>
  <si>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</si>
  <si>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</si>
  <si>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</si>
  <si>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</si>
  <si>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</si>
  <si>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</si>
  <si>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</si>
  <si>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</si>
  <si>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</si>
  <si>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</si>
  <si>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</si>
  <si>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</si>
  <si>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</si>
  <si>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</si>
  <si>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</si>
  <si>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</si>
  <si>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</si>
  <si>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</si>
  <si>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</si>
  <si>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</si>
  <si>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</si>
  <si>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</si>
  <si>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</si>
  <si>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</si>
  <si>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</si>
  <si>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</si>
  <si>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</si>
  <si>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</si>
  <si>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</si>
  <si>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</si>
  <si>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</si>
  <si>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</si>
  <si>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</si>
  <si>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</si>
  <si>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</si>
  <si>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</si>
  <si>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</si>
  <si>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</si>
  <si>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</si>
  <si>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</si>
  <si>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</si>
  <si>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</si>
  <si>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</si>
  <si>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</si>
  <si>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</si>
  <si>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</si>
  <si>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</si>
  <si>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</si>
  <si>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</si>
  <si>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</si>
  <si>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</si>
  <si>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</si>
  <si>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</si>
  <si>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</si>
  <si>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</si>
  <si>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</si>
  <si>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</si>
  <si>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</si>
  <si>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</si>
  <si>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</si>
  <si>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</si>
  <si>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</si>
  <si>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</si>
  <si>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</si>
  <si>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</si>
  <si>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</si>
  <si>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</si>
  <si>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</si>
  <si>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</si>
  <si>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</si>
  <si>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</si>
  <si>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</si>
  <si>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</si>
  <si>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</si>
  <si>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</si>
  <si>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</si>
  <si>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</si>
  <si>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</si>
  <si>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</si>
  <si>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</si>
  <si>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</si>
  <si>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</si>
  <si>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</si>
  <si>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</si>
  <si>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</si>
  <si>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</si>
  <si>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</si>
  <si>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</si>
  <si>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</si>
  <si>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</si>
  <si>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</si>
  <si>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</si>
  <si>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</si>
  <si>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</si>
  <si>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</si>
  <si>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</si>
  <si>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</si>
  <si>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</si>
  <si>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</si>
  <si>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</si>
  <si>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</si>
  <si>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</si>
  <si>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</si>
  <si>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</si>
  <si>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</si>
  <si>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</si>
  <si>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</si>
  <si>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</si>
  <si>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</si>
  <si>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</si>
  <si>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</si>
  <si>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</si>
  <si>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</si>
  <si>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</si>
  <si>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</si>
  <si>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</si>
  <si>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</si>
  <si>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</si>
  <si>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</si>
  <si>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</si>
  <si>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</si>
  <si>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</si>
  <si>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</si>
  <si>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</si>
  <si>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</si>
  <si>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</si>
  <si>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</si>
  <si>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</si>
  <si>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</si>
  <si>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</si>
  <si>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</si>
  <si>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</si>
  <si>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</si>
  <si>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</si>
  <si>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</si>
  <si>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</si>
  <si>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</si>
  <si>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</si>
  <si>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</si>
  <si>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</si>
  <si>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</si>
  <si>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</si>
  <si>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</si>
  <si>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</si>
  <si>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</si>
  <si>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</si>
  <si>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</si>
  <si>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</si>
  <si>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</si>
  <si>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</si>
  <si>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</si>
  <si>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</si>
  <si>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</si>
  <si>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</si>
  <si>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</si>
  <si>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</si>
  <si>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</si>
  <si>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</si>
  <si>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</si>
  <si>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</si>
  <si>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</si>
  <si>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</si>
  <si>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</si>
  <si>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</si>
  <si>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</si>
  <si>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</si>
  <si>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</si>
  <si>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</si>
  <si>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</si>
  <si>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</si>
  <si>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</si>
  <si>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</si>
  <si>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</si>
  <si>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</si>
  <si>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</si>
  <si>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</si>
  <si>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</si>
  <si>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</si>
  <si>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</si>
  <si>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</si>
  <si>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</si>
  <si>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</si>
  <si>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</si>
  <si>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</si>
  <si>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</si>
  <si>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</si>
  <si>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</si>
  <si>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</si>
  <si>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</si>
  <si>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</si>
  <si>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</si>
  <si>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</si>
  <si>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</si>
  <si>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</si>
  <si>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</si>
  <si>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</si>
  <si>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</si>
  <si>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</si>
  <si>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</si>
  <si>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</si>
  <si>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</si>
  <si>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</si>
  <si>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</si>
  <si>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</si>
  <si>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</si>
  <si>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</si>
  <si>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</si>
  <si>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</si>
  <si>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</si>
  <si>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</si>
  <si>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</si>
  <si>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</si>
  <si>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</si>
  <si>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</si>
  <si>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</si>
  <si>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</si>
  <si>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</si>
  <si>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</si>
  <si>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</si>
  <si>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</si>
  <si>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</si>
  <si>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</si>
  <si>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</si>
  <si>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</si>
  <si>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</si>
  <si>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</si>
  <si>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</si>
  <si>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</si>
  <si>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</si>
  <si>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</si>
  <si>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</si>
  <si>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</si>
  <si>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</si>
  <si>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</si>
  <si>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</si>
  <si>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</si>
  <si>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</si>
  <si>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</si>
  <si>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</si>
  <si>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</si>
  <si>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</si>
  <si>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</si>
  <si>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</si>
  <si>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</si>
  <si>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</si>
  <si>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</si>
  <si>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</si>
  <si>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</si>
  <si>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</si>
  <si>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</si>
  <si>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</si>
  <si>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</si>
  <si>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</si>
  <si>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</si>
  <si>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</si>
  <si>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</si>
  <si>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</si>
  <si>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</si>
  <si>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</si>
  <si>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</si>
  <si>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</si>
  <si>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</si>
  <si>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</si>
  <si>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</si>
  <si>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</si>
  <si>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</si>
  <si>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</si>
  <si>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</si>
  <si>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</si>
  <si>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</si>
  <si>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</si>
  <si>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</si>
  <si>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</si>
  <si>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</si>
  <si>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</si>
  <si>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</si>
  <si>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</si>
  <si>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</si>
  <si>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</si>
  <si>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</si>
  <si>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</si>
  <si>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</si>
  <si>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</si>
  <si>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</si>
  <si>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</si>
  <si>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</si>
  <si>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</si>
  <si>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</si>
  <si>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</si>
  <si>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</si>
  <si>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</si>
  <si>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</si>
  <si>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</si>
  <si>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</si>
  <si>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</si>
  <si>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</si>
  <si>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</si>
  <si>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</si>
  <si>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</si>
  <si>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</si>
  <si>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</si>
  <si>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</si>
  <si>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</si>
  <si>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</si>
  <si>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</si>
  <si>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</si>
  <si>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</si>
  <si>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</si>
  <si>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</si>
  <si>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</si>
  <si>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</si>
  <si>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</si>
  <si>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</si>
  <si>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</si>
  <si>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</si>
  <si>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</si>
  <si>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</si>
  <si>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</si>
  <si>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</si>
  <si>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</si>
  <si>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</si>
  <si>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</si>
  <si>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</si>
  <si>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</si>
  <si>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</si>
  <si>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</si>
  <si>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</si>
  <si>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</si>
  <si>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</si>
  <si>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</si>
  <si>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</si>
  <si>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</si>
  <si>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</si>
  <si>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</si>
  <si>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</si>
  <si>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</si>
  <si>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</si>
  <si>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</si>
  <si>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</si>
  <si>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</si>
  <si>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</si>
  <si>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</si>
  <si>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</si>
  <si>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</si>
  <si>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</si>
  <si>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</si>
  <si>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</si>
  <si>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</si>
  <si>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</si>
  <si>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</si>
  <si>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</si>
  <si>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</si>
  <si>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</si>
  <si>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</si>
  <si>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</si>
  <si>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</si>
  <si>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</si>
  <si>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</si>
  <si>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</si>
  <si>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</si>
  <si>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</si>
  <si>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</si>
  <si>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</si>
  <si>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</si>
  <si>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</si>
  <si>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</si>
  <si>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</si>
  <si>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</si>
  <si>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</si>
  <si>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</si>
  <si>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</si>
  <si>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</si>
  <si>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</si>
  <si>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</si>
  <si>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</si>
  <si>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</si>
  <si>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</si>
  <si>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</si>
  <si>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</si>
  <si>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</si>
  <si>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</si>
  <si>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</si>
  <si>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</si>
  <si>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</si>
  <si>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</si>
  <si>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</si>
  <si>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</si>
  <si>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</si>
  <si>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</si>
  <si>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</si>
  <si>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</si>
  <si>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</si>
  <si>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</si>
  <si>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</si>
  <si>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</si>
  <si>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</si>
  <si>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</si>
  <si>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</si>
  <si>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</si>
  <si>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</si>
  <si>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</si>
  <si>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</si>
  <si>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</si>
  <si>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</si>
  <si>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</si>
  <si>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</si>
  <si>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</si>
  <si>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</si>
  <si>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</si>
  <si>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</si>
  <si>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</si>
  <si>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</si>
  <si>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</si>
  <si>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</si>
  <si>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</si>
  <si>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</si>
  <si>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</si>
  <si>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</si>
  <si>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</si>
  <si>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</si>
  <si>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</si>
  <si>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</si>
  <si>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</si>
  <si>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</si>
  <si>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</si>
  <si>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</si>
  <si>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</si>
  <si>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</si>
  <si>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</si>
  <si>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</si>
  <si>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</si>
  <si>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</si>
  <si>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</si>
  <si>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</si>
  <si>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</si>
  <si>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</si>
  <si>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</si>
  <si>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</si>
  <si>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</si>
  <si>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</si>
  <si>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</si>
  <si>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</si>
  <si>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</si>
  <si>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</si>
  <si>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</si>
  <si>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</si>
  <si>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</si>
  <si>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</si>
  <si>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</si>
  <si>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</si>
  <si>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</si>
  <si>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</si>
  <si>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</si>
  <si>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</si>
  <si>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</si>
  <si>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</si>
  <si>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</si>
  <si>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</si>
  <si>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</si>
  <si>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</si>
  <si>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</si>
  <si>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</si>
  <si>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</si>
  <si>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</si>
  <si>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</si>
  <si>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</si>
  <si>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</si>
  <si>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</si>
  <si>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</si>
  <si>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</si>
  <si>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</si>
  <si>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</si>
  <si>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</si>
  <si>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</si>
  <si>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</si>
  <si>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</si>
  <si>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</si>
  <si>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</si>
  <si>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</si>
  <si>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</si>
  <si>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</si>
  <si>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</si>
  <si>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</si>
  <si>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</si>
  <si>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</si>
  <si>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</si>
  <si>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</si>
  <si>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</si>
  <si>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</si>
  <si>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</si>
  <si>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</si>
  <si>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</si>
  <si>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</si>
  <si>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</si>
  <si>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</si>
  <si>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</si>
  <si>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</si>
  <si>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</si>
  <si>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</si>
  <si>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</si>
  <si>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</si>
  <si>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</si>
  <si>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</si>
  <si>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</si>
  <si>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</si>
  <si>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</si>
  <si>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</si>
  <si>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</si>
  <si>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</si>
  <si>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</si>
  <si>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</si>
  <si>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</si>
  <si>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</si>
  <si>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</si>
  <si>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</si>
  <si>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</si>
  <si>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</si>
  <si>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</si>
  <si>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</si>
  <si>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</si>
  <si>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</si>
  <si>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</si>
  <si>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</si>
  <si>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</si>
  <si>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</si>
  <si>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</si>
  <si>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</si>
  <si>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</si>
  <si>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</si>
  <si>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</si>
  <si>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</si>
  <si>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</si>
  <si>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</si>
  <si>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</si>
  <si>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</si>
  <si>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</si>
  <si>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</si>
  <si>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</si>
  <si>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</si>
  <si>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</si>
  <si>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</si>
  <si>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</si>
  <si>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</si>
  <si>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</si>
  <si>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</si>
  <si>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</si>
  <si>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</si>
  <si>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</si>
  <si>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</si>
  <si>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</si>
  <si>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</si>
  <si>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</si>
  <si>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</si>
  <si>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</si>
  <si>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</si>
  <si>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</si>
  <si>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</si>
  <si>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</si>
  <si>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</si>
  <si>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</si>
  <si>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</si>
  <si>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</si>
  <si>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</si>
  <si>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</si>
  <si>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</si>
  <si>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</si>
  <si>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</si>
  <si>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</si>
  <si>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</si>
  <si>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</si>
  <si>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</si>
  <si>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</si>
  <si>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</si>
  <si>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</si>
  <si>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</si>
  <si>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</si>
  <si>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</si>
  <si>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</si>
  <si>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</si>
  <si>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</si>
  <si>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</si>
  <si>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</si>
  <si>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</si>
  <si>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</si>
  <si>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</si>
  <si>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</si>
  <si>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</si>
  <si>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</si>
  <si>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</si>
  <si>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</si>
  <si>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</si>
  <si>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</si>
  <si>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</si>
  <si>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</si>
  <si>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</si>
  <si>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</si>
  <si>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</si>
  <si>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</si>
  <si>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</si>
  <si>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</si>
  <si>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</si>
  <si>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</si>
  <si>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</si>
  <si>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</si>
  <si>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</si>
  <si>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</si>
  <si>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</si>
  <si>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</si>
  <si>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</si>
  <si>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</si>
  <si>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</si>
  <si>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</si>
  <si>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</si>
  <si>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</si>
  <si>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</si>
  <si>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</si>
  <si>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</si>
  <si>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</si>
  <si>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</si>
  <si>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</si>
  <si>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</si>
  <si>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</si>
  <si>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</si>
  <si>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</si>
  <si>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</si>
  <si>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</si>
  <si>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</si>
  <si>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</si>
  <si>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</si>
  <si>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</si>
  <si>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</si>
  <si>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</si>
  <si>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</si>
  <si>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</si>
  <si>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</si>
  <si>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</si>
  <si>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</si>
  <si>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</si>
  <si>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</si>
  <si>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</si>
  <si>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</si>
  <si>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</si>
  <si>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</si>
  <si>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</si>
  <si>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</si>
  <si>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</si>
  <si>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</si>
  <si>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</si>
  <si>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</si>
  <si>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</si>
  <si>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</si>
  <si>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</si>
  <si>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</si>
  <si>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</si>
  <si>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</si>
  <si>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</si>
  <si>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</si>
  <si>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</si>
  <si>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</si>
  <si>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</si>
  <si>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</si>
  <si>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</si>
  <si>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</si>
  <si>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</si>
  <si>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</si>
  <si>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</si>
  <si>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</si>
  <si>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</si>
  <si>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</si>
  <si>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</si>
  <si>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</si>
  <si>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</si>
  <si>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</si>
  <si>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</si>
  <si>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</si>
  <si>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</si>
  <si>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</si>
  <si>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</si>
  <si>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</si>
  <si>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</si>
  <si>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</si>
  <si>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</si>
  <si>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</si>
  <si>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</si>
  <si>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</si>
  <si>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</si>
  <si>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</si>
  <si>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</si>
  <si>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</si>
  <si>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</si>
  <si>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</si>
  <si>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</si>
  <si>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</si>
  <si>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</si>
  <si>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</si>
  <si>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</si>
  <si>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</si>
  <si>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</si>
  <si>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</si>
  <si>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</si>
  <si>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</si>
  <si>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</si>
  <si>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</si>
  <si>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</si>
  <si>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</si>
  <si>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</si>
  <si>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</si>
  <si>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</si>
  <si>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</si>
  <si>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</si>
  <si>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</si>
  <si>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</si>
  <si>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</si>
  <si>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</si>
  <si>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</si>
  <si>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</si>
  <si>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</si>
  <si>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</si>
  <si>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</si>
  <si>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</si>
  <si>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</si>
  <si>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</si>
  <si>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</si>
  <si>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</si>
  <si>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</si>
  <si>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</si>
  <si>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</si>
  <si>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</si>
  <si>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</si>
  <si>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</si>
  <si>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</si>
  <si>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</si>
  <si>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</si>
  <si>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</si>
  <si>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</si>
  <si>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</si>
  <si>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</si>
  <si>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</si>
  <si>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</si>
  <si>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</si>
  <si>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</si>
  <si>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</si>
  <si>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</si>
  <si>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</si>
  <si>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</si>
  <si>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</si>
  <si>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</si>
  <si>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</si>
  <si>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</si>
  <si>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</si>
  <si>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</si>
  <si>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</si>
  <si>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</si>
  <si>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</si>
  <si>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</si>
  <si>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</si>
  <si>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</si>
  <si>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</si>
  <si>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</si>
  <si>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</si>
  <si>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</si>
  <si>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</si>
  <si>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</si>
  <si>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</si>
  <si>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</si>
  <si>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</si>
  <si>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</si>
  <si>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</si>
  <si>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</si>
  <si>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</si>
  <si>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</si>
  <si>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</si>
  <si>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</si>
  <si>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</si>
  <si>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</si>
  <si>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</si>
  <si>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</si>
  <si>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</si>
  <si>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</si>
  <si>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</si>
  <si>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</si>
  <si>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</si>
  <si>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</si>
  <si>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</si>
  <si>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</si>
  <si>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</si>
  <si>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</si>
  <si>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</si>
  <si>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</si>
  <si>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</si>
  <si>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</si>
  <si>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</si>
  <si>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</si>
  <si>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</si>
  <si>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</si>
  <si>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</si>
  <si>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</si>
  <si>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</si>
  <si>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</si>
  <si>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</si>
  <si>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</si>
  <si>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</si>
  <si>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</si>
  <si>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</si>
  <si>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</si>
  <si>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</si>
  <si>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</si>
  <si>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</si>
  <si>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</si>
  <si>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</si>
  <si>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</si>
  <si>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</si>
  <si>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</si>
  <si>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</si>
  <si>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</si>
  <si>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</si>
  <si>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</si>
  <si>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</si>
  <si>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</si>
  <si>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</si>
  <si>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</si>
  <si>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</si>
  <si>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</si>
  <si>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</si>
  <si>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</si>
  <si>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</si>
  <si>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</si>
  <si>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</si>
  <si>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</si>
  <si>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</si>
  <si>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</si>
  <si>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</si>
  <si>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</si>
  <si>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</si>
  <si>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</si>
  <si>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</si>
  <si>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</si>
  <si>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</si>
  <si>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</si>
  <si>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</si>
  <si>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</si>
  <si>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</si>
  <si>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</si>
  <si>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</si>
  <si>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</si>
  <si>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</si>
  <si>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</si>
  <si>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</si>
  <si>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</si>
  <si>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</si>
  <si>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</si>
  <si>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</si>
  <si>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</si>
  <si>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</si>
  <si>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</si>
  <si>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</si>
  <si>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</si>
  <si>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</si>
  <si>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</si>
  <si>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</si>
  <si>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</si>
  <si>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</si>
  <si>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</si>
  <si>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</si>
  <si>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</si>
  <si>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</si>
  <si>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</si>
  <si>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</si>
  <si>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</si>
  <si>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</si>
  <si>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</si>
  <si>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</si>
  <si>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</si>
  <si>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</si>
  <si>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</si>
  <si>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</si>
  <si>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</si>
  <si>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</si>
  <si>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</si>
  <si>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</si>
  <si>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</si>
  <si>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</si>
  <si>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</si>
  <si>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</si>
  <si>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</si>
  <si>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</si>
  <si>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</si>
  <si>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</si>
  <si>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</si>
  <si>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</si>
  <si>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</si>
  <si>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</si>
  <si>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</si>
  <si>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</si>
  <si>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</si>
  <si>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</si>
  <si>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</si>
  <si>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</si>
  <si>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</si>
  <si>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</si>
  <si>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</si>
  <si>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</si>
  <si>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</si>
  <si>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</si>
  <si>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</si>
  <si>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</si>
  <si>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</si>
  <si>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</si>
  <si>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</si>
  <si>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</si>
  <si>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</si>
  <si>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</si>
  <si>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</si>
  <si>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</si>
  <si>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</si>
  <si>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</si>
  <si>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</si>
  <si>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</si>
  <si>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</si>
  <si>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</si>
  <si>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</si>
  <si>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</si>
  <si>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</si>
  <si>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</si>
  <si>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</si>
  <si>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</si>
  <si>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</si>
  <si>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</si>
  <si>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</si>
  <si>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</si>
  <si>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</si>
  <si>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</si>
  <si>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</si>
  <si>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</si>
  <si>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</si>
  <si>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</si>
  <si>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</si>
  <si>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</si>
  <si>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</si>
  <si>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</si>
  <si>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</si>
  <si>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</si>
  <si>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</si>
  <si>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</si>
  <si>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</si>
  <si>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</si>
  <si>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</si>
  <si>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</si>
  <si>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</si>
  <si>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</si>
  <si>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</si>
  <si>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</si>
  <si>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</si>
  <si>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</si>
  <si>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</si>
  <si>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</si>
  <si>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</si>
  <si>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</si>
  <si>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</si>
  <si>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</si>
  <si>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</si>
  <si>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</si>
  <si>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</si>
  <si>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</si>
  <si>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</si>
  <si>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</si>
  <si>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</si>
  <si>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</si>
  <si>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</si>
  <si>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</si>
  <si>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</si>
  <si>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</si>
  <si>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</si>
  <si>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</si>
  <si>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</si>
  <si>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</si>
  <si>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</si>
  <si>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</si>
  <si>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</si>
  <si>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</si>
  <si>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</si>
  <si>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</si>
  <si>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</si>
  <si>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</si>
  <si>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</si>
  <si>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</si>
  <si>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</si>
  <si>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</si>
  <si>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</si>
  <si>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</si>
  <si>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</si>
  <si>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</si>
  <si>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</si>
  <si>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</si>
  <si>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</si>
  <si>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</si>
  <si>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</si>
  <si>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</si>
  <si>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</si>
  <si>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</si>
  <si>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</si>
  <si>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</si>
  <si>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</si>
  <si>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</si>
  <si>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</si>
  <si>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</si>
  <si>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</si>
  <si>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</si>
  <si>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</si>
  <si>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</si>
  <si>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</si>
  <si>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</si>
  <si>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</si>
  <si>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</si>
  <si>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</si>
  <si>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</si>
  <si>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</si>
  <si>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</si>
  <si>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</si>
  <si>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</si>
  <si>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</si>
  <si>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</si>
  <si>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</si>
  <si>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</si>
  <si>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</si>
  <si>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</si>
  <si>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</si>
  <si>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</si>
  <si>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</si>
  <si>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</si>
  <si>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</si>
  <si>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</si>
  <si>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</si>
  <si>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</si>
  <si>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</si>
  <si>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</si>
  <si>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</si>
  <si>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</si>
  <si>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</si>
  <si>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</si>
  <si>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</si>
  <si>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</si>
  <si>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</si>
  <si>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</si>
  <si>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</si>
  <si>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</si>
  <si>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</si>
  <si>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</si>
  <si>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</si>
  <si>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</si>
  <si>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</si>
  <si>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</si>
  <si>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</si>
  <si>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</si>
  <si>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</si>
  <si>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</si>
  <si>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</si>
  <si>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</si>
  <si>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</si>
  <si>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</si>
  <si>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</si>
  <si>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</si>
  <si>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</si>
  <si>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</si>
  <si>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</si>
  <si>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</si>
  <si>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</si>
  <si>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</si>
  <si>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</si>
  <si>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</si>
  <si>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</si>
  <si>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</si>
  <si>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</si>
  <si>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</si>
  <si>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</si>
  <si>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</si>
  <si>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</si>
  <si>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</si>
  <si>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</si>
  <si>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</si>
  <si>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</si>
  <si>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</si>
  <si>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</si>
  <si>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</si>
  <si>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</si>
  <si>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</si>
  <si>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</si>
  <si>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</si>
  <si>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</si>
  <si>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</si>
  <si>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</si>
  <si>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</si>
  <si>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</si>
  <si>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</si>
  <si>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</si>
  <si>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</si>
  <si>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</si>
  <si>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</si>
  <si>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</si>
  <si>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</si>
  <si>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</si>
  <si>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</si>
  <si>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</si>
  <si>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</si>
  <si>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</si>
  <si>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</si>
  <si>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</si>
  <si>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</si>
  <si>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</si>
  <si>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</si>
  <si>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</si>
  <si>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</si>
  <si>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</si>
  <si>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</si>
  <si>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</si>
  <si>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</si>
  <si>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</si>
  <si>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</si>
  <si>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</si>
  <si>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</si>
  <si>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</si>
  <si>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</si>
  <si>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</si>
  <si>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</si>
  <si>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</si>
  <si>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</si>
  <si>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</si>
  <si>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</si>
  <si>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</si>
  <si>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</si>
  <si>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</si>
  <si>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</si>
  <si>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</si>
  <si>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</si>
  <si>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</si>
  <si>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</si>
  <si>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</si>
  <si>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</si>
  <si>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</si>
  <si>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</si>
  <si>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</si>
  <si>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</si>
  <si>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</si>
  <si>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</si>
  <si>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</si>
  <si>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</si>
  <si>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</si>
  <si>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</si>
  <si>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</si>
  <si>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</si>
  <si>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</si>
  <si>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</si>
  <si>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</si>
  <si>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</si>
  <si>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</si>
  <si>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</si>
  <si>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</si>
  <si>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</si>
  <si>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</si>
  <si>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</si>
  <si>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</si>
  <si>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</si>
  <si>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</si>
  <si>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</si>
  <si>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</si>
  <si>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</si>
  <si>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</si>
  <si>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</si>
  <si>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</si>
  <si>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</si>
  <si>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</si>
  <si>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</si>
  <si>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</si>
  <si>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</si>
  <si>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</si>
  <si>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</si>
  <si>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</si>
  <si>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</si>
  <si>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</si>
  <si>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</si>
  <si>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</si>
  <si>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</si>
  <si>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</si>
  <si>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</si>
  <si>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</si>
  <si>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</si>
  <si>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</si>
  <si>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</si>
  <si>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</si>
  <si>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</si>
  <si>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</si>
  <si>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</si>
  <si>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</si>
  <si>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</si>
  <si>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</si>
  <si>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</si>
  <si>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</si>
  <si>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</si>
  <si>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</si>
  <si>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</si>
  <si>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</si>
  <si>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</si>
  <si>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</si>
  <si>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</si>
  <si>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</si>
  <si>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</si>
  <si>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</si>
  <si>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</si>
  <si>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</si>
  <si>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</si>
  <si>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</si>
  <si>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</si>
  <si>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</si>
  <si>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</si>
  <si>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</si>
  <si>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</si>
  <si>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</si>
  <si>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</si>
  <si>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</si>
  <si>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</si>
  <si>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</si>
  <si>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</si>
  <si>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</si>
  <si>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</si>
  <si>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</si>
  <si>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</si>
  <si>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</si>
  <si>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</si>
  <si>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</si>
  <si>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</si>
  <si>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</si>
  <si>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</si>
  <si>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</si>
  <si>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</si>
  <si>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</si>
  <si>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</si>
  <si>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</si>
  <si>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</si>
  <si>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</si>
  <si>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</si>
  <si>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</si>
  <si>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</si>
  <si>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</si>
  <si>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</si>
  <si>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</si>
  <si>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</si>
  <si>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</si>
  <si>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</si>
  <si>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</si>
  <si>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</si>
  <si>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</si>
  <si>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</si>
  <si>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</si>
  <si>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</si>
  <si>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</si>
  <si>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</si>
  <si>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</si>
  <si>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</si>
  <si>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</si>
  <si>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</si>
  <si>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</si>
  <si>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</si>
  <si>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</si>
  <si>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</si>
  <si>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</si>
  <si>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</si>
  <si>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</si>
  <si>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</si>
  <si>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</si>
  <si>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</si>
  <si>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</si>
  <si>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</si>
  <si>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</si>
  <si>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</si>
  <si>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</si>
  <si>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</si>
  <si>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</si>
  <si>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</si>
  <si>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</si>
  <si>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</si>
  <si>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</si>
  <si>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</si>
  <si>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</si>
  <si>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</si>
  <si>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</si>
  <si>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</si>
  <si>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</si>
  <si>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</si>
  <si>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</si>
  <si>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</si>
  <si>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</si>
  <si>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</si>
  <si>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</si>
  <si>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</si>
  <si>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</si>
  <si>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</si>
  <si>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</si>
  <si>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</si>
  <si>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</si>
  <si>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</si>
  <si>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</si>
  <si>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</si>
  <si>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</si>
  <si>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</si>
  <si>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</si>
  <si>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</si>
  <si>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</si>
  <si>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</si>
  <si>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</si>
  <si>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</si>
  <si>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</si>
  <si>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</si>
  <si>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</si>
  <si>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</si>
  <si>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</si>
  <si>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</si>
  <si>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</si>
  <si>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</si>
  <si>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</si>
  <si>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</si>
  <si>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</si>
  <si>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</si>
  <si>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</si>
  <si>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</si>
  <si>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</si>
  <si>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</si>
  <si>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</si>
  <si>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</si>
  <si>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</si>
  <si>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</si>
  <si>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</si>
  <si>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</si>
  <si>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</si>
  <si>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</si>
  <si>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</si>
  <si>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</si>
  <si>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</si>
  <si>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</si>
  <si>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</si>
  <si>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</si>
  <si>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</si>
  <si>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</si>
  <si>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</si>
  <si>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</si>
  <si>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</si>
  <si>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</si>
  <si>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</si>
  <si>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</si>
  <si>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</si>
  <si>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</si>
  <si>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</si>
  <si>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</si>
  <si>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</si>
  <si>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</si>
  <si>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</si>
  <si>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</si>
  <si>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</si>
  <si>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</si>
  <si>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</si>
  <si>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</si>
  <si>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</si>
  <si>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</si>
  <si>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</si>
  <si>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</si>
  <si>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</si>
  <si>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</si>
  <si>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</si>
  <si>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</si>
  <si>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</si>
  <si>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</si>
  <si>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</si>
  <si>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</si>
  <si>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</si>
  <si>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</si>
  <si>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</si>
  <si>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</si>
  <si>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</si>
  <si>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</si>
  <si>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</si>
  <si>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</si>
  <si>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</si>
  <si>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</si>
  <si>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</si>
  <si>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</si>
  <si>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</si>
  <si>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</si>
  <si>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</si>
  <si>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</si>
  <si>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</si>
  <si>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</si>
  <si>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</si>
  <si>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</si>
  <si>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</si>
  <si>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</si>
  <si>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</si>
  <si>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</si>
  <si>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</si>
  <si>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</si>
  <si>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</si>
  <si>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</si>
  <si>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</si>
  <si>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</si>
  <si>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</si>
  <si>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</si>
  <si>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</si>
  <si>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</si>
  <si>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</si>
  <si>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</si>
  <si>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</si>
  <si>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</si>
  <si>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</si>
  <si>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</si>
  <si>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</si>
  <si>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</si>
  <si>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</si>
  <si>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</si>
  <si>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</si>
  <si>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</si>
  <si>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</si>
  <si>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</si>
  <si>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</si>
  <si>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</si>
  <si>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</si>
  <si>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</si>
  <si>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</si>
  <si>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</si>
  <si>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</si>
  <si>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</si>
  <si>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</si>
  <si>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</si>
  <si>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</si>
  <si>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</si>
  <si>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</si>
  <si>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</si>
  <si>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</si>
  <si>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</si>
  <si>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</si>
  <si>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</si>
  <si>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</si>
  <si>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</si>
  <si>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</si>
  <si>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</si>
  <si>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</si>
  <si>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</si>
  <si>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</si>
  <si>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</si>
  <si>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</si>
  <si>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</si>
  <si>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</si>
  <si>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</si>
  <si>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</si>
  <si>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</si>
  <si>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</si>
  <si>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</si>
  <si>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</si>
  <si>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</si>
  <si>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</si>
  <si>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</si>
  <si>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</si>
  <si>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</si>
  <si>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</si>
  <si>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</si>
  <si>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</si>
  <si>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</si>
  <si>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</si>
  <si>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</si>
  <si>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</si>
  <si>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</si>
  <si>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</si>
  <si>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</si>
  <si>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</si>
  <si>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</si>
  <si>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</si>
  <si>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</si>
  <si>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</si>
  <si>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</si>
  <si>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</si>
  <si>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</si>
  <si>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</si>
  <si>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</si>
  <si>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</si>
  <si>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</si>
  <si>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</si>
  <si>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</si>
  <si>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</si>
  <si>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</si>
  <si>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</si>
  <si>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</si>
  <si>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</si>
  <si>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</si>
  <si>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</si>
  <si>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</si>
  <si>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</si>
  <si>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</si>
  <si>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</si>
  <si>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</si>
  <si>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</si>
  <si>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</si>
  <si>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</si>
  <si>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</si>
  <si>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</si>
  <si>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</si>
  <si>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</si>
  <si>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</si>
  <si>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</si>
  <si>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</si>
  <si>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</si>
  <si>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</si>
  <si>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</si>
  <si>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</si>
  <si>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</si>
  <si>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</si>
  <si>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</si>
  <si>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</si>
  <si>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</si>
  <si>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</si>
  <si>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</si>
  <si>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</si>
  <si>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</si>
  <si>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</si>
  <si>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</si>
  <si>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</si>
  <si>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</si>
  <si>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</si>
  <si>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</si>
  <si>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</si>
  <si>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</si>
  <si>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</si>
  <si>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</si>
  <si>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</si>
  <si>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</si>
  <si>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</si>
  <si>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</si>
  <si>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</si>
  <si>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</si>
  <si>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</si>
  <si>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</si>
  <si>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</si>
  <si>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</si>
  <si>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</si>
  <si>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</si>
  <si>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</si>
  <si>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</si>
  <si>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</si>
  <si>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</si>
  <si>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</si>
  <si>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</si>
  <si>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</si>
  <si>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</si>
  <si>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</si>
  <si>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</si>
  <si>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</si>
  <si>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</si>
  <si>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</si>
  <si>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</si>
  <si>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</si>
  <si>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</si>
  <si>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</si>
  <si>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</si>
  <si>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</si>
  <si>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</si>
  <si>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</si>
  <si>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</si>
  <si>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</si>
  <si>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</si>
  <si>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</si>
  <si>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</si>
  <si>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</si>
  <si>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</si>
  <si>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</si>
  <si>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</si>
  <si>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</si>
  <si>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</si>
  <si>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</si>
  <si>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</si>
  <si>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</si>
  <si>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</si>
  <si>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</si>
  <si>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</si>
  <si>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</si>
  <si>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</si>
  <si>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</si>
  <si>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</si>
  <si>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</si>
  <si>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</si>
  <si>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</si>
  <si>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</si>
  <si>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</si>
  <si>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</si>
  <si>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</si>
  <si>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</si>
  <si>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</si>
  <si>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</si>
  <si>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</si>
  <si>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</si>
  <si>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</si>
  <si>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</si>
  <si>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</si>
  <si>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</si>
  <si>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</si>
  <si>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</si>
  <si>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</si>
  <si>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</si>
  <si>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</si>
  <si>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</si>
  <si>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</si>
  <si>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</si>
  <si>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</si>
  <si>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</si>
  <si>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</si>
  <si>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</si>
  <si>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</si>
  <si>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</si>
  <si>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</si>
  <si>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</si>
  <si>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</si>
  <si>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</si>
  <si>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</si>
  <si>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</si>
  <si>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</si>
  <si>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</si>
  <si>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</si>
  <si>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</si>
  <si>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</si>
  <si>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</si>
  <si>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</si>
  <si>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</si>
  <si>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</si>
  <si>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</si>
  <si>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</si>
  <si>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</si>
  <si>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</si>
  <si>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</si>
  <si>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</si>
  <si>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</si>
  <si>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</si>
  <si>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</si>
  <si>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</si>
  <si>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</si>
  <si>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</si>
  <si>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</si>
  <si>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</si>
  <si>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</si>
  <si>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</si>
  <si>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</si>
  <si>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</si>
  <si>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</si>
  <si>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</si>
  <si>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</si>
  <si>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</si>
  <si>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</si>
  <si>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</si>
  <si>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</si>
  <si>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</si>
  <si>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</si>
  <si>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</si>
  <si>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</si>
  <si>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</si>
  <si>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</si>
  <si>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</si>
  <si>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</si>
  <si>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</si>
  <si>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</si>
  <si>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</si>
  <si>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</si>
  <si>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</si>
  <si>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</si>
  <si>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</si>
  <si>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</si>
  <si>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</si>
  <si>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</si>
  <si>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</si>
  <si>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</si>
  <si>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</si>
  <si>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</si>
  <si>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</si>
  <si>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</si>
  <si>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</si>
  <si>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</si>
  <si>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</si>
  <si>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</si>
  <si>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</si>
  <si>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</si>
  <si>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</si>
  <si>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</si>
  <si>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</si>
  <si>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</si>
  <si>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</si>
  <si>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</si>
  <si>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</si>
  <si>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</si>
  <si>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</si>
  <si>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</si>
  <si>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</si>
  <si>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</si>
  <si>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</si>
  <si>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</si>
  <si>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</si>
  <si>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</si>
  <si>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</si>
  <si>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</si>
  <si>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</si>
  <si>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</si>
  <si>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</si>
  <si>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</si>
  <si>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</si>
  <si>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</si>
  <si>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</si>
  <si>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</si>
  <si>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</si>
  <si>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</si>
  <si>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</si>
  <si>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</si>
  <si>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</si>
  <si>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</si>
  <si>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</si>
  <si>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</si>
  <si>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</si>
  <si>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</si>
  <si>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</si>
  <si>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</si>
  <si>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</si>
  <si>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</si>
  <si>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</si>
  <si>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</si>
  <si>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</si>
  <si>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</si>
  <si>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</si>
  <si>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</si>
  <si>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</si>
  <si>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</si>
  <si>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</si>
  <si>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</si>
  <si>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</si>
  <si>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</si>
  <si>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</si>
  <si>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</si>
  <si>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</si>
  <si>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</si>
  <si>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</si>
  <si>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</si>
  <si>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</si>
  <si>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</si>
  <si>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</si>
  <si>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</si>
  <si>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</si>
  <si>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</si>
  <si>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</si>
  <si>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</si>
  <si>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</si>
  <si>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</si>
  <si>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</si>
  <si>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</si>
  <si>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</si>
  <si>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</si>
  <si>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</si>
  <si>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</si>
  <si>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</si>
  <si>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</si>
  <si>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</si>
  <si>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</si>
  <si>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</si>
  <si>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</si>
  <si>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</si>
  <si>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</si>
  <si>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</si>
  <si>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</si>
  <si>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</si>
  <si>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</si>
  <si>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</si>
  <si>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</si>
  <si>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</si>
  <si>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</si>
  <si>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</si>
  <si>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</si>
  <si>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</si>
  <si>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</si>
  <si>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</si>
  <si>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</si>
  <si>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</si>
  <si>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</si>
  <si>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</si>
  <si>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</si>
  <si>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</si>
  <si>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</si>
  <si>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</si>
  <si>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</si>
  <si>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</si>
  <si>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</si>
  <si>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</si>
  <si>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</si>
  <si>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</si>
  <si>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</si>
  <si>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</si>
  <si>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</si>
  <si>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</si>
  <si>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</si>
  <si>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</si>
  <si>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</si>
  <si>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</si>
  <si>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</si>
  <si>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</si>
  <si>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</si>
  <si>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</si>
  <si>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</si>
  <si>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</si>
  <si>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</si>
  <si>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</si>
  <si>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</si>
  <si>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</si>
  <si>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</si>
  <si>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</si>
  <si>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</si>
  <si>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</si>
  <si>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</si>
  <si>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</si>
  <si>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</si>
  <si>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</si>
  <si>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</si>
  <si>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</si>
  <si>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</si>
  <si>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</si>
  <si>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</si>
  <si>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</si>
  <si>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</si>
  <si>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</si>
  <si>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</si>
  <si>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</si>
  <si>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</si>
  <si>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</si>
  <si>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</si>
  <si>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</si>
  <si>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</si>
  <si>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</si>
  <si>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</si>
  <si>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</si>
  <si>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</si>
  <si>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</si>
  <si>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</si>
  <si>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</si>
  <si>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</si>
  <si>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</si>
  <si>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</si>
  <si>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</si>
  <si>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</si>
  <si>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</si>
  <si>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</si>
  <si>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</si>
  <si>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</si>
  <si>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</si>
  <si>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</si>
  <si>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</si>
  <si>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</si>
  <si>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</si>
  <si>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</si>
  <si>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</si>
  <si>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</si>
  <si>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</si>
  <si>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</si>
  <si>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</si>
  <si>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</si>
  <si>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</si>
  <si>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</si>
  <si>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</si>
  <si>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</si>
  <si>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</si>
  <si>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</si>
  <si>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</si>
  <si>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</si>
  <si>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</si>
  <si>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</si>
  <si>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</si>
  <si>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</si>
  <si>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</si>
  <si>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</si>
  <si>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</si>
  <si>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</si>
  <si>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</si>
  <si>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</si>
  <si>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</si>
  <si>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</si>
  <si>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</si>
  <si>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</si>
  <si>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</si>
  <si>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</si>
  <si>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</si>
  <si>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</si>
  <si>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</si>
  <si>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</si>
  <si>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</si>
  <si>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</si>
  <si>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</si>
  <si>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</si>
  <si>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</si>
  <si>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</si>
  <si>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</si>
  <si>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</si>
  <si>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</si>
  <si>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</si>
  <si>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</si>
  <si>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</si>
  <si>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</si>
  <si>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</si>
  <si>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</si>
  <si>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</si>
  <si>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</si>
  <si>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</si>
  <si>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</si>
  <si>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</si>
  <si>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</si>
  <si>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</si>
  <si>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</si>
  <si>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</si>
  <si>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</si>
  <si>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</si>
  <si>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</si>
  <si>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</si>
  <si>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</si>
  <si>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</si>
  <si>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</si>
  <si>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</si>
  <si>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</si>
  <si>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</si>
  <si>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</si>
  <si>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</si>
  <si>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</si>
  <si>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</si>
  <si>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</si>
  <si>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</si>
  <si>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</si>
  <si>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</si>
  <si>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</si>
  <si>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</si>
  <si>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</si>
  <si>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</si>
  <si>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</si>
  <si>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</si>
  <si>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</si>
  <si>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</si>
  <si>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</si>
  <si>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</si>
  <si>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</si>
  <si>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</si>
  <si>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</si>
  <si>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</si>
  <si>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</si>
  <si>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</si>
  <si>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</si>
  <si>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</si>
  <si>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</si>
  <si>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</si>
  <si>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</si>
  <si>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</si>
  <si>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</si>
  <si>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</si>
  <si>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</si>
  <si>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</si>
  <si>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</si>
  <si>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</si>
  <si>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</si>
  <si>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</si>
  <si>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</si>
  <si>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</si>
  <si>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</si>
  <si>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</si>
  <si>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</si>
  <si>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</si>
  <si>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</si>
  <si>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</si>
  <si>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</si>
  <si>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</si>
  <si>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</si>
  <si>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</si>
  <si>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</si>
  <si>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</si>
  <si>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</si>
  <si>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</si>
  <si>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</si>
  <si>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</si>
  <si>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</si>
  <si>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</si>
  <si>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</si>
  <si>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</si>
  <si>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</si>
  <si>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</si>
  <si>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</si>
  <si>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</si>
  <si>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</si>
  <si>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</si>
  <si>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</si>
  <si>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</si>
  <si>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</si>
  <si>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</si>
  <si>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</si>
  <si>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</si>
  <si>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</si>
  <si>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</si>
  <si>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</si>
  <si>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</si>
  <si>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</si>
  <si>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</si>
  <si>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</si>
  <si>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</si>
  <si>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</si>
  <si>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</si>
  <si>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</si>
  <si>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</si>
  <si>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</si>
  <si>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</si>
  <si>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</si>
  <si>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</si>
  <si>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</si>
  <si>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</si>
  <si>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</si>
  <si>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</si>
  <si>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</si>
  <si>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</si>
  <si>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</si>
  <si>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</si>
  <si>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</si>
  <si>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</si>
  <si>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</si>
  <si>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</si>
  <si>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</si>
  <si>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</si>
  <si>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</si>
  <si>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</si>
  <si>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</si>
  <si>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</si>
  <si>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</si>
  <si>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</si>
  <si>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</si>
  <si>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</si>
  <si>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</si>
  <si>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</si>
  <si>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</si>
  <si>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</si>
  <si>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</si>
  <si>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</si>
  <si>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</si>
  <si>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</si>
  <si>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</si>
  <si>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</si>
  <si>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</si>
  <si>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</si>
  <si>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</si>
  <si>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</si>
  <si>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</si>
  <si>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</si>
  <si>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</si>
  <si>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</si>
  <si>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</si>
  <si>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</si>
  <si>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</si>
  <si>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</si>
  <si>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</si>
  <si>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</si>
  <si>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</si>
  <si>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</si>
  <si>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</si>
  <si>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</si>
  <si>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</si>
  <si>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</si>
  <si>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</si>
  <si>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</si>
  <si>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</si>
  <si>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</si>
  <si>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</si>
  <si>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</si>
  <si>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</si>
  <si>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</si>
  <si>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</si>
  <si>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</si>
  <si>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</si>
  <si>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</si>
  <si>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</si>
  <si>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</si>
  <si>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</si>
  <si>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</si>
  <si>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</si>
  <si>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</si>
  <si>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</si>
  <si>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</si>
  <si>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</si>
  <si>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</si>
  <si>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</si>
  <si>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</si>
  <si>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</si>
  <si>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</si>
  <si>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</si>
  <si>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</si>
  <si>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</si>
  <si>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</si>
  <si>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</si>
  <si>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</si>
  <si>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</si>
  <si>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</si>
  <si>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</si>
  <si>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</si>
  <si>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</si>
  <si>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</si>
  <si>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</si>
  <si>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</si>
  <si>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</si>
  <si>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</si>
  <si>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</si>
  <si>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</si>
  <si>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</si>
  <si>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</si>
  <si>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</si>
  <si>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</si>
  <si>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</si>
  <si>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</si>
  <si>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</si>
  <si>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</si>
  <si>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</si>
  <si>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</si>
  <si>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</si>
  <si>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</si>
  <si>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</si>
  <si>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</si>
  <si>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</si>
  <si>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</si>
  <si>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</si>
  <si>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</si>
  <si>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</si>
  <si>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</si>
  <si>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</si>
  <si>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</si>
  <si>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</si>
  <si>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</si>
  <si>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</si>
  <si>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</si>
  <si>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</si>
  <si>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</si>
  <si>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</si>
  <si>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</si>
  <si>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</si>
  <si>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</si>
  <si>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</si>
  <si>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</si>
  <si>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</si>
  <si>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</si>
  <si>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</si>
  <si>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</si>
  <si>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</si>
  <si>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</si>
  <si>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</si>
  <si>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</si>
  <si>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</si>
  <si>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</si>
  <si>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</si>
  <si>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</si>
  <si>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</si>
  <si>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</si>
  <si>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</si>
  <si>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</si>
  <si>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</si>
  <si>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</si>
  <si>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</si>
  <si>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</si>
  <si>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</si>
  <si>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</si>
  <si>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</si>
  <si>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</si>
  <si>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</si>
  <si>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</si>
  <si>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</si>
  <si>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</si>
  <si>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</si>
  <si>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</si>
  <si>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</si>
  <si>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</si>
  <si>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</si>
  <si>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</si>
  <si>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</si>
  <si>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</si>
  <si>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</si>
  <si>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</si>
  <si>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</si>
  <si>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</si>
  <si>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</si>
  <si>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</si>
  <si>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</si>
  <si>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</si>
  <si>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</si>
  <si>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</si>
  <si>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</si>
  <si>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</si>
  <si>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</si>
  <si>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</si>
  <si>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</si>
  <si>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</si>
  <si>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</si>
  <si>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</si>
  <si>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</si>
  <si>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</si>
  <si>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</si>
  <si>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</si>
  <si>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</si>
  <si>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</si>
  <si>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</si>
  <si>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</si>
  <si>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</si>
  <si>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</si>
  <si>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</si>
  <si>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</si>
  <si>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</si>
  <si>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</si>
  <si>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</si>
  <si>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</si>
  <si>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</si>
  <si>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</si>
  <si>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</si>
  <si>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</si>
  <si>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</si>
  <si>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</si>
  <si>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</si>
  <si>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</si>
  <si>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</si>
  <si>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</si>
  <si>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</si>
  <si>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</si>
  <si>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</si>
  <si>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</si>
  <si>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</si>
  <si>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</si>
  <si>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</si>
  <si>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</si>
  <si>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</si>
  <si>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</si>
  <si>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</si>
  <si>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</si>
  <si>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</si>
  <si>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</si>
  <si>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</si>
  <si>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</si>
  <si>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</si>
  <si>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</si>
  <si>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</si>
  <si>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</si>
  <si>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</si>
  <si>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</si>
  <si>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</si>
  <si>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</si>
  <si>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</si>
  <si>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</si>
  <si>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</si>
  <si>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</si>
  <si>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</si>
  <si>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</si>
  <si>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</si>
  <si>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</si>
  <si>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</si>
  <si>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</si>
  <si>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</si>
  <si>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</si>
  <si>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</si>
  <si>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</si>
  <si>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</si>
  <si>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</si>
  <si>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</si>
  <si>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</si>
  <si>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</si>
  <si>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</si>
  <si>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</si>
  <si>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</si>
  <si>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</si>
  <si>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</si>
  <si>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</si>
  <si>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</si>
  <si>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</si>
  <si>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</si>
  <si>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</si>
  <si>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</si>
  <si>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</si>
  <si>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</si>
  <si>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</si>
  <si>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</si>
  <si>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</si>
  <si>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</si>
  <si>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</si>
  <si>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</si>
  <si>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</si>
  <si>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</si>
  <si>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</si>
  <si>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</si>
  <si>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</si>
  <si>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</si>
  <si>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</si>
  <si>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</si>
  <si>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</si>
  <si>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</si>
  <si>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</si>
  <si>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</si>
  <si>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</si>
  <si>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</si>
  <si>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</si>
  <si>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</si>
  <si>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</si>
  <si>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</si>
  <si>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</si>
  <si>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</si>
  <si>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</si>
  <si>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</si>
  <si>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</si>
  <si>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</si>
  <si>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</si>
  <si>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</si>
  <si>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</si>
  <si>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</si>
  <si>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</si>
  <si>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</si>
  <si>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</si>
  <si>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</si>
  <si>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</si>
  <si>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</si>
  <si>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</si>
  <si>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</si>
  <si>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</si>
  <si>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</si>
  <si>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</si>
  <si>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</si>
  <si>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</si>
  <si>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</si>
  <si>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</si>
  <si>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</si>
  <si>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</si>
  <si>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</si>
  <si>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</si>
  <si>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</si>
  <si>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</si>
  <si>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</si>
  <si>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</si>
  <si>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</si>
  <si>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</si>
  <si>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</si>
  <si>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</si>
  <si>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</si>
  <si>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</si>
  <si>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</si>
  <si>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</si>
  <si>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</si>
  <si>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</si>
  <si>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</si>
  <si>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</si>
  <si>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</si>
  <si>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</si>
  <si>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</si>
  <si>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</si>
  <si>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</si>
  <si>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</si>
  <si>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</si>
  <si>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</si>
  <si>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</si>
  <si>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</si>
  <si>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</si>
  <si>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</si>
  <si>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</si>
  <si>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</si>
  <si>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</si>
  <si>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</si>
  <si>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</si>
  <si>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</si>
  <si>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</si>
  <si>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</si>
  <si>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</si>
  <si>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</si>
  <si>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</si>
  <si>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</si>
  <si>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</si>
  <si>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</si>
  <si>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</si>
  <si>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</si>
  <si>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</si>
  <si>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</si>
  <si>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</si>
  <si>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</si>
  <si>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</si>
  <si>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</si>
  <si>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</si>
  <si>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</si>
  <si>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</si>
  <si>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</si>
  <si>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</si>
  <si>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</si>
  <si>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</si>
  <si>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</si>
  <si>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</si>
  <si>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</si>
  <si>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</si>
  <si>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</si>
  <si>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</si>
  <si>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</si>
  <si>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</si>
  <si>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</si>
  <si>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</si>
  <si>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</si>
  <si>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</si>
  <si>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</si>
  <si>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</si>
  <si>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</si>
  <si>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</si>
  <si>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</si>
  <si>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</si>
  <si>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</si>
  <si>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</si>
  <si>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</si>
  <si>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</si>
  <si>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</si>
  <si>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</si>
  <si>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</si>
  <si>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</si>
  <si>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</si>
  <si>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</si>
  <si>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</si>
  <si>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</si>
  <si>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</si>
  <si>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</si>
  <si>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</si>
  <si>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</si>
  <si>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</si>
  <si>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</si>
  <si>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</si>
  <si>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</si>
  <si>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</si>
  <si>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</si>
  <si>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</si>
  <si>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</si>
  <si>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</si>
  <si>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</si>
  <si>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</si>
  <si>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</si>
  <si>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</si>
  <si>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</si>
  <si>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</si>
  <si>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</si>
  <si>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</si>
  <si>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</si>
  <si>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</si>
  <si>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</si>
  <si>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</si>
  <si>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</si>
  <si>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</si>
  <si>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</si>
  <si>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</si>
  <si>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</si>
  <si>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</si>
  <si>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</si>
  <si>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</si>
  <si>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</si>
  <si>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</si>
  <si>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</si>
  <si>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</si>
  <si>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</si>
  <si>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</si>
  <si>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</si>
  <si>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</si>
  <si>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</si>
  <si>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</si>
  <si>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</si>
  <si>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</si>
  <si>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</si>
  <si>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</si>
  <si>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</si>
  <si>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</si>
  <si>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</si>
  <si>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</si>
  <si>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</si>
  <si>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</si>
  <si>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</si>
  <si>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</si>
  <si>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</si>
  <si>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</si>
  <si>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</si>
  <si>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</si>
  <si>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</si>
  <si>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</si>
  <si>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</si>
  <si>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</si>
  <si>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</si>
  <si>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</si>
  <si>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</si>
  <si>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</si>
  <si>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</si>
  <si>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</si>
  <si>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</si>
  <si>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</si>
  <si>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</si>
  <si>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</si>
  <si>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</si>
  <si>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</si>
  <si>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</si>
  <si>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</si>
  <si>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</si>
  <si>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</si>
  <si>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</si>
  <si>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</si>
  <si>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</si>
  <si>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</si>
  <si>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</si>
  <si>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</si>
  <si>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</si>
  <si>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</si>
  <si>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</si>
  <si>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</si>
  <si>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</si>
  <si>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</si>
  <si>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</si>
  <si>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</si>
  <si>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</si>
  <si>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</si>
  <si>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</si>
  <si>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</si>
  <si>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</si>
  <si>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</si>
  <si>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</si>
  <si>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</si>
  <si>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</si>
  <si>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</si>
  <si>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</si>
  <si>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</si>
  <si>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</si>
  <si>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</si>
  <si>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</si>
  <si>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</si>
  <si>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</si>
  <si>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</si>
  <si>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</si>
  <si>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</si>
  <si>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</si>
  <si>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</si>
  <si>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</si>
  <si>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</si>
  <si>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</si>
  <si>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</si>
  <si>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</si>
  <si>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</si>
  <si>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</si>
  <si>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</si>
  <si>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</si>
  <si>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</si>
  <si>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</si>
  <si>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</si>
  <si>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</si>
  <si>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</si>
  <si>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</si>
  <si>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</si>
  <si>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</si>
  <si>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</si>
  <si>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</si>
  <si>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</si>
  <si>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</si>
  <si>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</si>
  <si>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</si>
  <si>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</si>
  <si>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</si>
  <si>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</si>
  <si>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</si>
  <si>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</si>
  <si>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</si>
  <si>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</si>
  <si>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</si>
  <si>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</si>
  <si>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</si>
  <si>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</si>
  <si>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</si>
  <si>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</si>
  <si>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</si>
  <si>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</si>
  <si>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</si>
  <si>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</si>
  <si>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</si>
  <si>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</si>
  <si>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</si>
  <si>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</si>
  <si>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</si>
  <si>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</si>
  <si>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</si>
  <si>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</si>
  <si>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</si>
  <si>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</si>
  <si>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</si>
  <si>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</si>
  <si>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</si>
  <si>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</si>
  <si>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</si>
  <si>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</si>
  <si>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</si>
  <si>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</si>
  <si>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</si>
  <si>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</si>
  <si>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</si>
  <si>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</si>
  <si>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</si>
  <si>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</si>
  <si>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</si>
  <si>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</si>
  <si>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</si>
  <si>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</si>
  <si>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</si>
  <si>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</si>
  <si>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</si>
  <si>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</si>
  <si>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</si>
  <si>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</si>
  <si>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</si>
  <si>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</si>
  <si>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</si>
  <si>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</si>
  <si>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</si>
  <si>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</si>
  <si>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</si>
  <si>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</si>
  <si>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</si>
  <si>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</si>
  <si>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</si>
  <si>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</si>
  <si>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</si>
  <si>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</si>
  <si>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</si>
  <si>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</si>
  <si>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</si>
  <si>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</si>
  <si>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</si>
  <si>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</si>
  <si>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</si>
  <si>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</si>
  <si>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</si>
  <si>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</si>
  <si>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</si>
  <si>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</si>
  <si>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</si>
  <si>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</si>
  <si>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</si>
  <si>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</si>
  <si>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</si>
  <si>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</si>
  <si>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</si>
  <si>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</si>
  <si>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</si>
  <si>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</si>
  <si>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</si>
  <si>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</si>
  <si>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</si>
  <si>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</si>
  <si>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</si>
  <si>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</si>
  <si>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</si>
  <si>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</si>
  <si>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</si>
  <si>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</si>
  <si>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</si>
  <si>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</si>
  <si>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</si>
  <si>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</si>
  <si>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</si>
  <si>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</si>
  <si>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</si>
  <si>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</si>
  <si>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</si>
  <si>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</si>
  <si>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</si>
  <si>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</si>
  <si>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</si>
  <si>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</si>
  <si>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</si>
  <si>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</si>
  <si>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</si>
  <si>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</si>
  <si>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</si>
  <si>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</si>
  <si>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</si>
  <si>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</si>
  <si>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</si>
  <si>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</si>
  <si>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</si>
  <si>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</si>
  <si>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</si>
  <si>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</si>
  <si>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</si>
  <si>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</si>
  <si>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</si>
  <si>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</si>
  <si>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</si>
  <si>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</si>
  <si>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</si>
  <si>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</si>
  <si>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</si>
  <si>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</si>
  <si>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</si>
  <si>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</si>
  <si>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</si>
  <si>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</si>
  <si>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</si>
  <si>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</si>
  <si>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</si>
  <si>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</si>
  <si>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</si>
  <si>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</si>
  <si>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</si>
  <si>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</si>
  <si>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</si>
  <si>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</si>
  <si>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</si>
  <si>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</si>
  <si>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</si>
  <si>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</si>
  <si>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</si>
  <si>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</si>
  <si>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</si>
  <si>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</si>
  <si>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</si>
  <si>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</si>
  <si>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</si>
  <si>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</si>
  <si>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</si>
  <si>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</si>
  <si>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</si>
  <si>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</si>
  <si>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</si>
  <si>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</si>
  <si>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</si>
  <si>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</si>
  <si>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</si>
  <si>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</si>
  <si>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</si>
  <si>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</si>
  <si>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</si>
  <si>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</si>
  <si>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</si>
  <si>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</si>
  <si>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</si>
  <si>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</si>
  <si>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</si>
  <si>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</si>
  <si>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</si>
  <si>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</si>
  <si>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</si>
  <si>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</si>
  <si>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</si>
  <si>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</si>
  <si>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</si>
  <si>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</si>
  <si>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</si>
  <si>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</si>
  <si>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</si>
  <si>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</si>
  <si>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</si>
  <si>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</si>
  <si>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</si>
  <si>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</si>
  <si>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</si>
  <si>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</si>
  <si>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</si>
  <si>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</si>
  <si>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</si>
  <si>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</si>
  <si>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</si>
  <si>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</si>
  <si>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</si>
  <si>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</si>
  <si>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</si>
  <si>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</si>
  <si>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</si>
  <si>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</si>
  <si>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</si>
  <si>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</si>
  <si>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</si>
  <si>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</si>
  <si>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</si>
  <si>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</si>
  <si>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</si>
  <si>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</si>
  <si>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</si>
  <si>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</si>
  <si>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</si>
  <si>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</si>
  <si>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</si>
  <si>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</si>
  <si>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</si>
  <si>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</si>
  <si>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</si>
  <si>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</si>
  <si>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</si>
  <si>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</si>
  <si>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</si>
  <si>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</si>
  <si>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</si>
  <si>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</si>
  <si>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</si>
  <si>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</si>
  <si>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</si>
  <si>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</si>
  <si>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</si>
  <si>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</si>
  <si>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</si>
  <si>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</si>
  <si>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</si>
  <si>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</si>
  <si>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</si>
  <si>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</si>
  <si>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</si>
  <si>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</si>
  <si>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</si>
  <si>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</si>
  <si>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</si>
  <si>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</si>
  <si>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</si>
  <si>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</si>
  <si>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</si>
  <si>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</si>
  <si>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</si>
  <si>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</si>
  <si>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</si>
  <si>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</si>
  <si>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</si>
  <si>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</si>
  <si>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</si>
  <si>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</si>
  <si>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</si>
  <si>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</si>
  <si>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</si>
  <si>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</si>
  <si>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</si>
  <si>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</si>
  <si>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</si>
  <si>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</si>
  <si>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</si>
  <si>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</si>
  <si>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</si>
  <si>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</si>
  <si>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</si>
  <si>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</si>
  <si>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</si>
  <si>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</si>
  <si>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</si>
  <si>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</si>
  <si>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</si>
  <si>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</si>
  <si>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</si>
  <si>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</si>
  <si>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</si>
  <si>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</si>
  <si>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</si>
  <si>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</si>
  <si>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</si>
  <si>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</si>
  <si>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</si>
  <si>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</si>
  <si>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</si>
  <si>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</si>
  <si>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</si>
  <si>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</si>
  <si>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</si>
  <si>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</si>
  <si>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</si>
  <si>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</si>
  <si>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</si>
  <si>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</si>
  <si>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</si>
  <si>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</si>
  <si>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</si>
  <si>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</si>
  <si>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</si>
  <si>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</si>
  <si>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</si>
  <si>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</si>
  <si>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</si>
  <si>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</si>
  <si>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</si>
  <si>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</si>
  <si>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</si>
  <si>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</si>
  <si>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</si>
  <si>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</si>
  <si>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</si>
  <si>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</si>
  <si>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</si>
  <si>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</si>
  <si>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</si>
  <si>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</si>
  <si>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</si>
  <si>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</si>
  <si>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</si>
  <si>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</si>
  <si>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</si>
  <si>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</si>
  <si>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</si>
  <si>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</si>
  <si>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</si>
  <si>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</si>
  <si>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</si>
  <si>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</si>
  <si>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</si>
  <si>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</si>
  <si>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</si>
  <si>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</si>
  <si>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</si>
  <si>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</si>
  <si>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</si>
  <si>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</si>
  <si>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</si>
  <si>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</si>
  <si>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</si>
  <si>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</si>
  <si>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</si>
  <si>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</si>
  <si>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</si>
  <si>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</si>
  <si>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</si>
  <si>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</si>
  <si>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</si>
  <si>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</si>
  <si>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</si>
  <si>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</si>
  <si>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</si>
  <si>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</si>
  <si>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</si>
  <si>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</si>
  <si>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</si>
  <si>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</si>
  <si>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</si>
  <si>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</si>
  <si>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</si>
  <si>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</si>
  <si>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</si>
  <si>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</si>
  <si>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</si>
  <si>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</si>
  <si>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</si>
  <si>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</si>
  <si>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</si>
  <si>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</si>
  <si>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</si>
  <si>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</si>
  <si>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</si>
  <si>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</si>
  <si>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</si>
  <si>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</si>
  <si>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</si>
  <si>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</si>
  <si>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</si>
  <si>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</si>
  <si>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</si>
  <si>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</si>
  <si>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</si>
  <si>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</si>
  <si>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</si>
  <si>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</si>
  <si>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</si>
  <si>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</si>
  <si>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</si>
  <si>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</si>
  <si>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</si>
  <si>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</si>
  <si>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</si>
  <si>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</si>
  <si>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</si>
  <si>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</si>
  <si>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</si>
  <si>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</si>
  <si>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</si>
  <si>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</si>
  <si>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</si>
  <si>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</si>
  <si>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</si>
  <si>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</si>
  <si>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</si>
  <si>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</si>
  <si>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</si>
  <si>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</si>
  <si>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</si>
  <si>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</si>
  <si>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</si>
  <si>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</si>
  <si>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</si>
  <si>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</si>
  <si>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</si>
  <si>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</si>
  <si>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</si>
  <si>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</si>
  <si>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</si>
  <si>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</si>
  <si>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</si>
  <si>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</si>
  <si>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</si>
  <si>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</si>
  <si>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</si>
  <si>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</si>
  <si>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</si>
  <si>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</si>
  <si>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</si>
  <si>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</si>
  <si>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</si>
  <si>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</si>
  <si>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</si>
  <si>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</si>
  <si>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</si>
  <si>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</si>
  <si>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</si>
  <si>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</si>
  <si>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</si>
  <si>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</si>
  <si>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</si>
  <si>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</si>
  <si>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</si>
  <si>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</si>
  <si>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</si>
  <si>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</si>
  <si>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</si>
  <si>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</si>
  <si>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</si>
  <si>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</si>
  <si>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</si>
  <si>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</si>
  <si>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</si>
  <si>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</si>
  <si>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</si>
  <si>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</si>
  <si>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</si>
  <si>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</si>
  <si>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</si>
  <si>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</si>
  <si>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</si>
  <si>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</si>
  <si>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</si>
  <si>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</si>
  <si>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</si>
  <si>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</si>
  <si>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</si>
  <si>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</si>
  <si>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</si>
  <si>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</si>
  <si>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</si>
  <si>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</si>
  <si>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</si>
  <si>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</si>
  <si>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</si>
  <si>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</si>
  <si>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</si>
  <si>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</si>
  <si>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</si>
  <si>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</si>
  <si>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</si>
  <si>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</si>
  <si>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</si>
  <si>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</si>
  <si>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</si>
  <si>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</si>
  <si>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</si>
  <si>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</si>
  <si>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</si>
  <si>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</si>
  <si>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</si>
  <si>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</si>
  <si>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</si>
  <si>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</si>
  <si>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</si>
  <si>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</si>
  <si>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</si>
  <si>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</si>
  <si>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</si>
  <si>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</si>
  <si>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</si>
  <si>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</si>
  <si>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</si>
  <si>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</si>
  <si>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</si>
  <si>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</si>
  <si>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</si>
  <si>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</si>
  <si>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</si>
  <si>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</si>
  <si>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</si>
  <si>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</si>
  <si>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</si>
  <si>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</si>
  <si>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</si>
  <si>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</si>
  <si>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</si>
  <si>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</si>
  <si>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</si>
  <si>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</si>
  <si>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</si>
  <si>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</si>
  <si>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</si>
  <si>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</si>
  <si>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</si>
  <si>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</si>
  <si>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</si>
  <si>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</si>
  <si>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</si>
  <si>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</si>
  <si>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</si>
  <si>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</si>
  <si>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</si>
  <si>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</si>
  <si>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</si>
  <si>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</si>
  <si>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</si>
  <si>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</si>
  <si>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</si>
  <si>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</si>
  <si>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</si>
  <si>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</si>
  <si>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</si>
  <si>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</si>
  <si>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</si>
  <si>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</si>
  <si>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</si>
  <si>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</si>
  <si>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</si>
  <si>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</si>
  <si>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</si>
  <si>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</si>
  <si>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</si>
  <si>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</si>
  <si>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</si>
  <si>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</si>
  <si>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</si>
  <si>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</si>
  <si>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</si>
  <si>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</si>
  <si>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</si>
  <si>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</si>
  <si>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</si>
  <si>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</si>
  <si>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</si>
  <si>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</si>
  <si>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</si>
  <si>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</si>
  <si>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</si>
  <si>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</si>
  <si>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</si>
  <si>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</si>
  <si>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</si>
  <si>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</si>
  <si>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</si>
  <si>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</si>
  <si>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</si>
  <si>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</si>
  <si>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</si>
  <si>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</si>
  <si>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</si>
  <si>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</si>
  <si>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</si>
  <si>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</si>
  <si>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</si>
  <si>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</si>
  <si>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</si>
  <si>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</si>
  <si>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</si>
  <si>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</si>
  <si>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</si>
  <si>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</si>
  <si>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</si>
  <si>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</si>
  <si>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</si>
  <si>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</si>
  <si>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</si>
  <si>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</si>
  <si>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</si>
  <si>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</si>
  <si>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</si>
  <si>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</si>
  <si>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</si>
  <si>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</si>
  <si>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</si>
  <si>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</si>
  <si>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</si>
  <si>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</si>
  <si>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</si>
  <si>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</si>
  <si>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</si>
  <si>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</si>
  <si>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</si>
  <si>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</si>
  <si>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</si>
  <si>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</si>
  <si>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</si>
  <si>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</si>
  <si>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</si>
  <si>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</si>
  <si>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</si>
  <si>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</si>
  <si>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</si>
  <si>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</si>
  <si>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</si>
  <si>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</si>
  <si>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</si>
  <si>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</si>
  <si>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</si>
  <si>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</si>
  <si>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</si>
  <si>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</si>
  <si>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</si>
  <si>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</si>
  <si>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</si>
  <si>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</si>
  <si>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</si>
  <si>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</si>
  <si>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</si>
  <si>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</si>
  <si>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</si>
  <si>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</si>
  <si>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</si>
  <si>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</si>
  <si>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</si>
  <si>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</si>
  <si>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</si>
  <si>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</si>
  <si>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</si>
  <si>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</si>
  <si>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</si>
  <si>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</si>
  <si>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</si>
  <si>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</si>
  <si>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</si>
  <si>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</si>
  <si>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</si>
  <si>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</si>
  <si>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</si>
  <si>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</si>
  <si>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</si>
  <si>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</si>
  <si>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</si>
  <si>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</si>
  <si>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</si>
  <si>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</si>
  <si>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</si>
  <si>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</si>
  <si>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</si>
  <si>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</si>
  <si>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</si>
  <si>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</si>
  <si>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</si>
  <si>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</si>
  <si>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</si>
  <si>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</si>
  <si>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</si>
  <si>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</si>
  <si>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</si>
  <si>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</si>
  <si>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</si>
  <si>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</si>
  <si>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</si>
  <si>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</si>
  <si>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</si>
  <si>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</si>
  <si>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</si>
  <si>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</si>
  <si>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</si>
  <si>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</si>
  <si>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</si>
  <si>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</si>
  <si>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</si>
  <si>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</si>
  <si>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</si>
  <si>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</si>
  <si>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</si>
  <si>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</si>
  <si>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</si>
  <si>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</si>
  <si>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</si>
  <si>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</si>
  <si>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</si>
  <si>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</si>
  <si>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</si>
  <si>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</si>
  <si>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</si>
  <si>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</si>
  <si>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</si>
  <si>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</si>
  <si>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</si>
  <si>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</si>
  <si>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</si>
  <si>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</si>
  <si>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</si>
  <si>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</si>
  <si>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</si>
  <si>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</si>
  <si>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</si>
  <si>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</si>
  <si>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</si>
  <si>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</si>
  <si>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</si>
  <si>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</si>
  <si>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</si>
  <si>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</si>
  <si>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</si>
  <si>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</si>
  <si>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</si>
  <si>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</si>
  <si>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</si>
  <si>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</si>
  <si>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</si>
  <si>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</si>
  <si>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</si>
  <si>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</si>
  <si>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</si>
  <si>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</si>
  <si>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</si>
  <si>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</si>
  <si>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</si>
  <si>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</si>
  <si>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</si>
  <si>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</si>
  <si>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</si>
  <si>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</si>
  <si>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</si>
  <si>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</si>
  <si>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</si>
  <si>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</si>
  <si>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</si>
  <si>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</si>
  <si>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</si>
  <si>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</si>
  <si>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</si>
  <si>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</si>
  <si>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</si>
  <si>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</si>
  <si>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</si>
  <si>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</si>
  <si>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</si>
  <si>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</si>
  <si>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</si>
  <si>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</si>
  <si>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</si>
  <si>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</si>
  <si>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</si>
  <si>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</si>
  <si>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</si>
  <si>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</si>
  <si>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</si>
  <si>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</si>
  <si>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</si>
  <si>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</si>
  <si>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</si>
  <si>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</si>
  <si>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</si>
  <si>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</si>
  <si>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</si>
  <si>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</si>
  <si>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</si>
  <si>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</si>
  <si>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</si>
  <si>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</si>
  <si>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</si>
  <si>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</si>
  <si>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</si>
  <si>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</si>
  <si>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</si>
  <si>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</si>
  <si>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</si>
  <si>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</si>
  <si>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</si>
  <si>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</si>
  <si>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</si>
  <si>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</si>
  <si>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</si>
  <si>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</si>
  <si>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</si>
  <si>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</si>
  <si>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</si>
  <si>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</si>
  <si>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</si>
  <si>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</si>
  <si>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</si>
  <si>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</si>
  <si>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</si>
  <si>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</si>
  <si>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</si>
  <si>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</si>
  <si>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</si>
  <si>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</si>
  <si>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</si>
  <si>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</si>
  <si>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</si>
  <si>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</si>
  <si>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</si>
  <si>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</si>
  <si>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</si>
  <si>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</si>
  <si>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</si>
  <si>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</si>
  <si>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</si>
  <si>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</si>
  <si>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</si>
  <si>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</si>
  <si>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</si>
  <si>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</si>
  <si>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</si>
  <si>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</si>
  <si>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</si>
  <si>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</si>
  <si>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</si>
  <si>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</si>
  <si>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</si>
  <si>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</si>
  <si>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</si>
  <si>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</si>
  <si>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</si>
  <si>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</si>
  <si>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</si>
  <si>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</si>
  <si>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</si>
  <si>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</si>
  <si>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</si>
  <si>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</si>
  <si>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</si>
  <si>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</si>
  <si>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</si>
  <si>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</si>
  <si>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</si>
  <si>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</si>
  <si>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</si>
  <si>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</si>
  <si>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</si>
  <si>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</si>
  <si>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</si>
  <si>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</si>
  <si>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</si>
  <si>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</si>
  <si>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</si>
  <si>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</si>
  <si>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</si>
  <si>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</si>
  <si>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</si>
  <si>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</si>
  <si>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</si>
  <si>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</si>
  <si>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</si>
  <si>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</si>
  <si>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</si>
  <si>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</si>
  <si>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</si>
  <si>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</si>
  <si>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</si>
  <si>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</si>
  <si>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</si>
  <si>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</si>
  <si>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</si>
  <si>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</si>
  <si>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</si>
  <si>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</si>
  <si>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</si>
  <si>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</si>
  <si>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</si>
  <si>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</si>
  <si>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</si>
  <si>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</si>
  <si>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</si>
  <si>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</si>
  <si>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</si>
  <si>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</si>
  <si>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</si>
  <si>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</si>
  <si>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</si>
  <si>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</si>
  <si>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</si>
  <si>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</si>
  <si>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</si>
  <si>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</si>
  <si>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</si>
  <si>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</si>
  <si>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</si>
  <si>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</si>
  <si>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</si>
  <si>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</si>
  <si>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</si>
  <si>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</si>
  <si>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</si>
  <si>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</si>
  <si>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</si>
  <si>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</si>
  <si>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</si>
  <si>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</si>
  <si>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</si>
  <si>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</si>
  <si>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</si>
  <si>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</si>
  <si>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</si>
  <si>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</si>
  <si>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</si>
  <si>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</si>
  <si>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</si>
  <si>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</si>
  <si>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</si>
  <si>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</si>
  <si>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</si>
  <si>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</si>
  <si>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</si>
  <si>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</si>
  <si>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</si>
  <si>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</si>
  <si>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</si>
  <si>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</si>
  <si>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</si>
  <si>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</si>
  <si>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</si>
  <si>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</si>
  <si>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</si>
  <si>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</si>
  <si>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</si>
  <si>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</si>
  <si>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</si>
  <si>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</si>
  <si>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</si>
  <si>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</si>
  <si>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</si>
  <si>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</si>
  <si>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</si>
  <si>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</si>
  <si>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</si>
  <si>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</si>
  <si>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</si>
  <si>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</si>
  <si>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</si>
  <si>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</si>
  <si>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</si>
  <si>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</si>
  <si>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</si>
  <si>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</si>
  <si>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</si>
  <si>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</si>
  <si>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</si>
  <si>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</si>
  <si>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</si>
  <si>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</si>
  <si>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</si>
  <si>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</si>
  <si>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</si>
  <si>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</si>
  <si>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</si>
  <si>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</si>
  <si>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</si>
  <si>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</si>
  <si>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</si>
  <si>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</si>
  <si>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</si>
  <si>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</si>
  <si>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</si>
  <si>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</si>
  <si>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</si>
  <si>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</si>
  <si>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</si>
  <si>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</si>
  <si>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</si>
  <si>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</si>
  <si>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</si>
  <si>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</si>
  <si>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</si>
  <si>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</si>
  <si>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</si>
  <si>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</si>
  <si>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</si>
  <si>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</si>
  <si>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</si>
  <si>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</si>
  <si>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</si>
  <si>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</si>
  <si>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</si>
  <si>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</si>
  <si>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</si>
  <si>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</si>
  <si>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</si>
  <si>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</si>
  <si>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</si>
  <si>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</si>
  <si>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</si>
  <si>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</si>
  <si>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</si>
  <si>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</si>
  <si>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</si>
  <si>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</si>
  <si>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</si>
  <si>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</si>
  <si>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</si>
  <si>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</si>
  <si>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</si>
  <si>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</si>
  <si>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</si>
  <si>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</si>
  <si>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</si>
  <si>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</si>
  <si>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</si>
  <si>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</si>
  <si>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</si>
  <si>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</si>
  <si>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</si>
  <si>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</si>
  <si>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</si>
  <si>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</si>
  <si>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</si>
  <si>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</si>
  <si>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</si>
  <si>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</si>
  <si>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</si>
  <si>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</si>
  <si>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</si>
  <si>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</si>
  <si>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</si>
  <si>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</si>
  <si>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</si>
  <si>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</si>
  <si>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</si>
  <si>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</si>
  <si>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</si>
  <si>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</si>
  <si>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</si>
  <si>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</si>
  <si>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</si>
  <si>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</si>
  <si>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</si>
  <si>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</si>
  <si>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</si>
  <si>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</si>
  <si>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</si>
  <si>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</si>
  <si>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</si>
  <si>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</si>
  <si>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</si>
  <si>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</si>
  <si>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</si>
  <si>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</si>
  <si>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</si>
  <si>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</si>
  <si>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</si>
  <si>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</si>
  <si>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</si>
  <si>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</si>
  <si>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</si>
  <si>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</si>
  <si>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</si>
  <si>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</si>
  <si>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</si>
  <si>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</si>
  <si>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</si>
  <si>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</si>
  <si>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</si>
  <si>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</si>
  <si>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</si>
  <si>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</si>
  <si>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</si>
  <si>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</si>
  <si>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</si>
  <si>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</si>
  <si>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</si>
  <si>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</si>
  <si>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</si>
  <si>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</si>
  <si>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</si>
  <si>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</si>
  <si>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</si>
  <si>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</si>
  <si>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</si>
  <si>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</si>
  <si>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</si>
  <si>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</si>
  <si>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</si>
  <si>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</si>
  <si>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</si>
  <si>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</si>
  <si>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</si>
  <si>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</si>
  <si>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</si>
  <si>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</si>
  <si>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</si>
  <si>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</si>
  <si>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</si>
  <si>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</si>
  <si>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</si>
  <si>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</si>
  <si>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</si>
  <si>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</si>
  <si>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</si>
  <si>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</si>
  <si>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</si>
  <si>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</si>
  <si>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</si>
  <si>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</si>
  <si>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</si>
  <si>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</si>
  <si>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</si>
  <si>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</si>
  <si>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</si>
  <si>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</si>
  <si>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</si>
  <si>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</si>
  <si>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</si>
  <si>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</si>
  <si>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</si>
  <si>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</si>
  <si>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</si>
  <si>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</si>
  <si>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</si>
  <si>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</si>
  <si>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</si>
  <si>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</si>
  <si>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</si>
  <si>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</si>
  <si>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</si>
  <si>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</si>
  <si>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</si>
  <si>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</si>
  <si>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</si>
  <si>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</si>
  <si>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</si>
  <si>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</si>
  <si>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</si>
  <si>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</si>
  <si>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</si>
  <si>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</si>
  <si>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</si>
  <si>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</si>
  <si>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</si>
  <si>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</si>
  <si>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</si>
  <si>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</si>
  <si>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</si>
  <si>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</si>
  <si>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</si>
  <si>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</si>
  <si>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</si>
  <si>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</si>
  <si>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</si>
  <si>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</si>
  <si>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</si>
  <si>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</si>
  <si>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</si>
  <si>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</si>
  <si>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</si>
  <si>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</si>
  <si>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</si>
  <si>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</si>
  <si>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</si>
  <si>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</si>
  <si>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</si>
  <si>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</si>
  <si>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</si>
  <si>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</si>
  <si>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</si>
  <si>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</si>
  <si>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</si>
  <si>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</si>
  <si>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</si>
  <si>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</si>
  <si>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</si>
  <si>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</si>
  <si>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</si>
  <si>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</si>
  <si>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</si>
  <si>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</si>
  <si>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</si>
  <si>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</si>
  <si>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</si>
  <si>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</si>
  <si>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</si>
  <si>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</si>
  <si>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</si>
  <si>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</si>
  <si>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</si>
  <si>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</si>
  <si>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</si>
  <si>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</si>
  <si>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</si>
  <si>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</si>
  <si>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</si>
  <si>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</si>
  <si>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</si>
  <si>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</si>
  <si>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</si>
  <si>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</si>
  <si>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</si>
  <si>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</si>
  <si>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</si>
  <si>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</si>
  <si>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</si>
  <si>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</si>
  <si>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</si>
  <si>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</si>
  <si>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</si>
  <si>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</si>
  <si>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</si>
  <si>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</si>
  <si>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</si>
  <si>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</si>
  <si>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</si>
  <si>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</si>
  <si>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</si>
  <si>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</si>
  <si>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</si>
  <si>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</si>
  <si>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</si>
  <si>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</si>
  <si>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</si>
  <si>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</si>
  <si>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</si>
  <si>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</si>
  <si>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</si>
  <si>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</si>
  <si>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</si>
  <si>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</si>
  <si>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</si>
  <si>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</si>
  <si>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</si>
  <si>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</si>
  <si>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</si>
  <si>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</si>
  <si>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</si>
  <si>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</si>
  <si>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</si>
  <si>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</si>
  <si>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</si>
  <si>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</si>
  <si>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</si>
  <si>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</si>
  <si>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</si>
  <si>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</si>
  <si>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</si>
  <si>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</si>
  <si>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</si>
  <si>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</si>
  <si>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</si>
  <si>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</si>
  <si>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</si>
  <si>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</si>
  <si>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</si>
  <si>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</si>
  <si>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</si>
  <si>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</si>
  <si>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</si>
  <si>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</si>
  <si>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</si>
  <si>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</si>
  <si>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</si>
  <si>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</si>
  <si>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</si>
  <si>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</si>
  <si>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</si>
  <si>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</si>
  <si>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</si>
  <si>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</si>
  <si>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</si>
  <si>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</si>
  <si>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</si>
  <si>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</si>
  <si>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</si>
  <si>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</si>
  <si>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</si>
  <si>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</si>
  <si>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</si>
  <si>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</si>
  <si>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</si>
  <si>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</si>
  <si>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</si>
  <si>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</si>
  <si>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</si>
  <si>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</si>
  <si>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</si>
  <si>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</si>
  <si>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</si>
  <si>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</si>
  <si>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</si>
  <si>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</si>
  <si>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</si>
  <si>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</si>
  <si>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</si>
  <si>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</si>
  <si>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</si>
  <si>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</si>
  <si>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</si>
  <si>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</si>
  <si>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</si>
  <si>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</si>
  <si>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</si>
  <si>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</si>
  <si>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</si>
  <si>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</si>
  <si>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</si>
  <si>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</si>
  <si>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</si>
  <si>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</si>
  <si>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</si>
  <si>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</si>
  <si>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</si>
  <si>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</si>
  <si>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</si>
  <si>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</si>
  <si>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</si>
  <si>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</si>
  <si>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</si>
  <si>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</si>
  <si>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</si>
  <si>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</si>
  <si>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</si>
  <si>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</si>
  <si>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</si>
  <si>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</si>
  <si>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</si>
  <si>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</si>
  <si>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</si>
  <si>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</si>
  <si>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</si>
  <si>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</si>
  <si>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</si>
  <si>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</si>
  <si>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</si>
  <si>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</si>
  <si>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</si>
  <si>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</si>
  <si>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</si>
  <si>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</si>
  <si>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</si>
  <si>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</si>
  <si>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</si>
  <si>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</si>
  <si>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</si>
  <si>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</si>
  <si>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</si>
  <si>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</si>
  <si>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</si>
  <si>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</si>
  <si>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</si>
  <si>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</si>
  <si>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</si>
  <si>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</si>
  <si>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</si>
  <si>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</si>
  <si>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</si>
  <si>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</si>
  <si>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</si>
  <si>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</si>
  <si>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</si>
  <si>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</si>
  <si>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</si>
  <si>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</si>
  <si>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</si>
  <si>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</si>
  <si>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</si>
  <si>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</si>
  <si>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</si>
  <si>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</si>
  <si>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</si>
  <si>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</si>
  <si>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</si>
  <si>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</si>
  <si>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</si>
  <si>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</si>
  <si>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</si>
  <si>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</si>
  <si>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</si>
  <si>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</si>
  <si>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</si>
  <si>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</si>
  <si>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</si>
  <si>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</si>
  <si>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</si>
  <si>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</si>
  <si>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</si>
  <si>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</si>
  <si>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</si>
  <si>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</si>
  <si>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</si>
  <si>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</si>
  <si>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</si>
  <si>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</si>
  <si>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</si>
  <si>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</si>
  <si>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</si>
  <si>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</si>
  <si>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</si>
  <si>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</si>
  <si>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</si>
  <si>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</si>
  <si>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</si>
  <si>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</si>
  <si>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</si>
  <si>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</si>
  <si>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</si>
  <si>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</si>
  <si>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</si>
  <si>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</si>
  <si>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</si>
  <si>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</si>
  <si>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</si>
  <si>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</si>
  <si>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</si>
  <si>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</si>
  <si>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</si>
  <si>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</si>
  <si>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</si>
  <si>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</si>
  <si>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</si>
  <si>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</si>
  <si>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</si>
  <si>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</si>
  <si>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</si>
  <si>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</si>
  <si>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</si>
  <si>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</si>
  <si>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</si>
  <si>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</si>
  <si>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</si>
  <si>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</si>
  <si>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</si>
  <si>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</si>
  <si>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</si>
  <si>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</si>
  <si>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</si>
  <si>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</si>
  <si>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</si>
  <si>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</si>
  <si>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</si>
  <si>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</si>
  <si>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</si>
  <si>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</si>
  <si>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</si>
  <si>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</si>
  <si>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</si>
  <si>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</si>
  <si>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</si>
  <si>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</si>
  <si>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</si>
  <si>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</si>
  <si>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</si>
  <si>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</si>
  <si>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</si>
  <si>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</si>
  <si>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</si>
  <si>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</si>
  <si>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</si>
  <si>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</si>
  <si>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</si>
  <si>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</si>
  <si>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</si>
  <si>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</si>
  <si>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</si>
  <si>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</si>
  <si>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</si>
  <si>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</si>
  <si>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</si>
  <si>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</si>
  <si>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</si>
  <si>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</si>
  <si>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</si>
  <si>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</si>
  <si>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</si>
  <si>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</si>
  <si>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</si>
  <si>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</si>
  <si>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</si>
  <si>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</si>
  <si>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</si>
  <si>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</si>
  <si>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</si>
  <si>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</si>
  <si>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</si>
  <si>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</si>
  <si>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</si>
  <si>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</si>
  <si>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</si>
  <si>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</si>
  <si>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</si>
  <si>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</si>
  <si>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</si>
  <si>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</si>
  <si>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</si>
  <si>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</si>
  <si>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</si>
  <si>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</si>
  <si>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</si>
  <si>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</si>
  <si>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</si>
  <si>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</si>
  <si>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</si>
  <si>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</si>
  <si>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</si>
  <si>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</si>
  <si>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</si>
  <si>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</si>
  <si>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</si>
  <si>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</si>
  <si>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</si>
  <si>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</si>
  <si>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</si>
  <si>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</si>
  <si>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</si>
  <si>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</si>
  <si>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</si>
  <si>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</si>
  <si>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</si>
  <si>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</si>
  <si>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</si>
  <si>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</si>
  <si>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</si>
  <si>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</si>
  <si>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</si>
  <si>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</si>
  <si>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</si>
  <si>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</si>
  <si>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</si>
  <si>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</si>
  <si>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</si>
  <si>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</si>
  <si>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</si>
  <si>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</si>
  <si>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</si>
  <si>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</si>
  <si>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</si>
  <si>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</si>
  <si>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</si>
  <si>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</si>
  <si>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</si>
  <si>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</si>
  <si>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</si>
  <si>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</si>
  <si>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</si>
  <si>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</si>
  <si>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</si>
  <si>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</si>
  <si>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</si>
  <si>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</si>
  <si>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</si>
  <si>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</si>
  <si>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</si>
  <si>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</si>
  <si>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</si>
  <si>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</si>
  <si>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</si>
  <si>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</si>
  <si>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</si>
  <si>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</si>
  <si>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</si>
  <si>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</si>
  <si>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</si>
  <si>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</si>
  <si>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</si>
  <si>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</si>
  <si>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</si>
  <si>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</si>
  <si>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</si>
  <si>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</si>
  <si>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</si>
  <si>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</si>
  <si>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</si>
  <si>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</si>
  <si>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</si>
  <si>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</si>
  <si>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</si>
  <si>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</si>
  <si>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</si>
  <si>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</si>
  <si>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</si>
  <si>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</si>
  <si>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</si>
  <si>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</si>
  <si>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</si>
  <si>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</si>
  <si>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</si>
  <si>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</si>
  <si>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</si>
  <si>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</si>
  <si>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</si>
  <si>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</si>
  <si>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</si>
  <si>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</si>
  <si>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</si>
  <si>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</si>
  <si>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</si>
  <si>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</si>
  <si>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</si>
  <si>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</si>
  <si>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</si>
  <si>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</si>
  <si>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</si>
  <si>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</si>
  <si>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</si>
  <si>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</si>
  <si>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</si>
  <si>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</si>
  <si>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</si>
  <si>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</si>
  <si>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</si>
  <si>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</si>
  <si>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</si>
  <si>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</si>
  <si>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</si>
  <si>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</si>
  <si>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</si>
  <si>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</si>
  <si>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</si>
  <si>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</si>
  <si>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</si>
  <si>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</si>
  <si>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</si>
  <si>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</si>
  <si>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</si>
  <si>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</si>
  <si>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</si>
  <si>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</si>
  <si>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</si>
  <si>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</si>
  <si>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</si>
  <si>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</si>
  <si>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</si>
  <si>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</si>
  <si>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</si>
  <si>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</si>
  <si>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</si>
  <si>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</si>
  <si>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</si>
  <si>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</si>
  <si>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</si>
  <si>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</si>
  <si>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</si>
  <si>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</si>
  <si>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</si>
  <si>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</si>
  <si>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</si>
  <si>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</si>
  <si>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</si>
  <si>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</si>
  <si>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</si>
  <si>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</si>
  <si>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</si>
  <si>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</si>
  <si>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</si>
  <si>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</si>
  <si>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</si>
  <si>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</si>
  <si>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</si>
  <si>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</si>
  <si>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</si>
  <si>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</si>
  <si>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</si>
  <si>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</si>
  <si>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</si>
  <si>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</si>
  <si>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</si>
  <si>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</si>
  <si>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</si>
  <si>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</si>
  <si>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</si>
  <si>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</si>
  <si>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</si>
  <si>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</si>
  <si>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</si>
  <si>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</si>
  <si>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</si>
  <si>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</si>
  <si>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</si>
  <si>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</si>
  <si>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</si>
  <si>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</si>
  <si>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</si>
  <si>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</si>
  <si>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</si>
  <si>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</si>
  <si>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</si>
  <si>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</si>
  <si>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</si>
  <si>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</si>
  <si>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</si>
  <si>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</si>
  <si>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</si>
  <si>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</si>
  <si>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</si>
  <si>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</si>
  <si>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</si>
  <si>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</si>
  <si>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</si>
  <si>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</si>
  <si>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</si>
  <si>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</si>
  <si>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</si>
  <si>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</si>
  <si>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</si>
  <si>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</si>
  <si>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</si>
  <si>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</si>
  <si>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</si>
  <si>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</si>
  <si>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</si>
  <si>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</si>
  <si>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</si>
  <si>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</si>
  <si>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</si>
  <si>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</si>
  <si>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</si>
  <si>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</si>
  <si>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</si>
  <si>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</si>
  <si>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</si>
  <si>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</si>
  <si>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</si>
  <si>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</si>
  <si>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</si>
  <si>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</si>
  <si>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</si>
  <si>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</si>
  <si>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</si>
  <si>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</si>
  <si>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</si>
  <si>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</si>
  <si>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</si>
  <si>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</si>
  <si>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</si>
  <si>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</si>
  <si>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</si>
  <si>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</si>
  <si>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</si>
  <si>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</si>
  <si>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</si>
  <si>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</si>
  <si>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</si>
  <si>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</si>
  <si>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</si>
  <si>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</si>
  <si>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</si>
  <si>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</si>
  <si>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</si>
  <si>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</si>
  <si>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</si>
  <si>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</si>
  <si>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</si>
  <si>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</si>
  <si>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</si>
  <si>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</si>
  <si>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</si>
  <si>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</si>
  <si>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</si>
  <si>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</si>
  <si>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</si>
  <si>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</si>
  <si>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</si>
  <si>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</si>
  <si>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</si>
  <si>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</si>
  <si>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</si>
  <si>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</si>
  <si>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</si>
  <si>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</si>
  <si>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</si>
  <si>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</si>
  <si>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</si>
  <si>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</si>
  <si>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</si>
  <si>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</si>
  <si>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</si>
  <si>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</si>
  <si>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</si>
  <si>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</si>
  <si>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</si>
  <si>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</si>
  <si>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</si>
  <si>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</si>
  <si>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</si>
  <si>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</si>
  <si>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</si>
  <si>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</si>
  <si>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</si>
  <si>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</si>
  <si>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</si>
  <si>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</si>
  <si>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</si>
  <si>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</si>
  <si>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</si>
  <si>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</si>
  <si>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</si>
  <si>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</si>
  <si>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</si>
  <si>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</si>
  <si>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</si>
  <si>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</si>
  <si>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</si>
  <si>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</si>
  <si>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</si>
  <si>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</si>
  <si>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</si>
  <si>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</si>
  <si>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</si>
  <si>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</si>
  <si>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</si>
  <si>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</si>
  <si>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</si>
  <si>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</si>
  <si>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</si>
  <si>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</si>
  <si>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</si>
  <si>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</si>
  <si>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</si>
  <si>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</si>
  <si>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</si>
  <si>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</si>
  <si>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</si>
  <si>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</si>
  <si>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</si>
  <si>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</si>
  <si>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</si>
  <si>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</si>
  <si>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</si>
  <si>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</si>
  <si>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</si>
  <si>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</si>
  <si>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</si>
  <si>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</si>
  <si>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</si>
  <si>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</si>
  <si>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</si>
  <si>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</si>
  <si>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</si>
  <si>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</si>
  <si>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</si>
  <si>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</si>
  <si>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</si>
  <si>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</si>
  <si>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</si>
  <si>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</si>
  <si>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</si>
  <si>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</si>
  <si>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</si>
  <si>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</si>
  <si>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</si>
  <si>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</si>
  <si>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</si>
  <si>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</si>
  <si>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</si>
  <si>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</si>
  <si>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</si>
  <si>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</si>
  <si>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</si>
  <si>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</si>
  <si>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</si>
  <si>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</si>
  <si>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</si>
  <si>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</si>
  <si>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</si>
  <si>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</si>
  <si>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</si>
  <si>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</si>
  <si>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</si>
  <si>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</si>
  <si>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</si>
  <si>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</si>
  <si>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</si>
  <si>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</si>
  <si>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</si>
  <si>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</si>
  <si>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</si>
  <si>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</si>
  <si>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</si>
  <si>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</si>
  <si>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</si>
  <si>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</si>
  <si>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</si>
  <si>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</si>
  <si>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</si>
  <si>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</si>
  <si>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</si>
  <si>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</si>
  <si>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</si>
  <si>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</si>
  <si>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</si>
  <si>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</si>
  <si>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</si>
  <si>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</si>
  <si>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</si>
  <si>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</si>
  <si>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</si>
  <si>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</si>
  <si>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</si>
  <si>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</si>
  <si>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</si>
  <si>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</si>
  <si>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</si>
  <si>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</si>
  <si>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</si>
  <si>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</si>
  <si>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</si>
  <si>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</si>
  <si>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</si>
  <si>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</si>
  <si>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</si>
  <si>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</si>
  <si>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</si>
  <si>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</si>
  <si>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</si>
  <si>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</si>
  <si>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</si>
  <si>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</si>
  <si>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</si>
  <si>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</si>
  <si>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</si>
  <si>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</si>
  <si>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</si>
  <si>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</si>
  <si>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</si>
  <si>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</si>
  <si>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</si>
  <si>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</si>
  <si>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</si>
  <si>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</si>
  <si>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</si>
  <si>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</si>
  <si>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</si>
  <si>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</si>
  <si>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</si>
  <si>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</si>
  <si>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</si>
  <si>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</si>
  <si>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</si>
  <si>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</si>
  <si>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</si>
  <si>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</si>
  <si>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</si>
  <si>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</si>
  <si>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</si>
  <si>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</si>
  <si>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</si>
  <si>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</si>
  <si>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</si>
  <si>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</si>
  <si>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</si>
  <si>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</si>
  <si>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</si>
  <si>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</si>
  <si>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</si>
  <si>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</si>
  <si>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</si>
  <si>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</si>
  <si>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</si>
  <si>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</si>
  <si>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</si>
  <si>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</si>
  <si>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</si>
  <si>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</si>
  <si>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</si>
  <si>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</si>
  <si>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</si>
  <si>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</si>
  <si>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</si>
  <si>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</si>
  <si>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</si>
  <si>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</si>
  <si>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</si>
  <si>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</si>
  <si>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</si>
  <si>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</si>
  <si>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</si>
  <si>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</si>
  <si>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</si>
  <si>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</si>
  <si>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</si>
  <si>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</si>
  <si>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</si>
  <si>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</si>
  <si>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</si>
  <si>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</si>
  <si>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</si>
  <si>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</si>
  <si>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</si>
  <si>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</si>
  <si>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</si>
  <si>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</si>
  <si>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</si>
  <si>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</si>
  <si>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</si>
  <si>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</si>
  <si>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</si>
  <si>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</si>
  <si>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</si>
  <si>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</si>
  <si>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</si>
  <si>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</si>
  <si>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</si>
  <si>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</si>
  <si>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</si>
  <si>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</si>
  <si>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</si>
  <si>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</si>
  <si>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</si>
  <si>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</si>
  <si>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</si>
  <si>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</si>
  <si>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</si>
  <si>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</si>
  <si>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</si>
  <si>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</si>
  <si>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</si>
  <si>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</si>
  <si>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</si>
  <si>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</si>
  <si>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</si>
  <si>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</si>
  <si>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</si>
  <si>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</si>
  <si>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</si>
  <si>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</si>
  <si>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</si>
  <si>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</si>
  <si>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</si>
  <si>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</si>
  <si>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</si>
  <si>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</si>
  <si>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</si>
  <si>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</si>
  <si>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</si>
  <si>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</si>
  <si>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</si>
  <si>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</si>
  <si>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</si>
  <si>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</si>
  <si>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</si>
  <si>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</si>
  <si>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</si>
  <si>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</si>
  <si>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</si>
  <si>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</si>
  <si>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</si>
  <si>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</si>
  <si>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</si>
  <si>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</si>
  <si>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</si>
  <si>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</si>
  <si>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</si>
  <si>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</si>
  <si>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</si>
  <si>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</si>
  <si>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</si>
  <si>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</si>
  <si>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</si>
  <si>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</si>
  <si>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</si>
  <si>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</si>
  <si>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</si>
  <si>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</si>
  <si>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</si>
  <si>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</si>
  <si>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</si>
  <si>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</si>
  <si>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</si>
  <si>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</si>
  <si>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</si>
  <si>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</si>
  <si>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</si>
  <si>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</si>
  <si>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</si>
  <si>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</si>
  <si>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</si>
  <si>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</si>
  <si>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</si>
  <si>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</si>
  <si>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</si>
  <si>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</si>
  <si>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</si>
  <si>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</si>
  <si>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</si>
  <si>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</si>
  <si>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</si>
  <si>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</si>
  <si>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</si>
  <si>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</si>
  <si>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</si>
  <si>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</si>
  <si>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</si>
  <si>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</si>
  <si>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</si>
  <si>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</si>
  <si>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</si>
  <si>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</si>
  <si>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</si>
  <si>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</si>
  <si>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</si>
  <si>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</si>
  <si>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</si>
  <si>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</si>
  <si>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</si>
  <si>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</si>
  <si>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</si>
  <si>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</si>
  <si>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</si>
  <si>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</si>
  <si>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</si>
  <si>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</si>
  <si>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</si>
  <si>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</si>
  <si>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</si>
  <si>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</si>
  <si>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</si>
  <si>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</si>
  <si>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</si>
  <si>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</si>
  <si>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</si>
  <si>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</si>
  <si>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</si>
  <si>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</si>
  <si>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</si>
  <si>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</si>
  <si>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</si>
  <si>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</si>
  <si>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</si>
  <si>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</si>
  <si>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</si>
  <si>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</si>
  <si>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</si>
  <si>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</si>
  <si>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</si>
  <si>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</si>
  <si>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</si>
  <si>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</si>
  <si>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</si>
  <si>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</si>
  <si>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</si>
  <si>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</si>
  <si>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</si>
  <si>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</si>
  <si>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</si>
  <si>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</si>
  <si>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</si>
  <si>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</si>
  <si>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</si>
  <si>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</si>
  <si>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</si>
  <si>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</si>
  <si>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</si>
  <si>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</si>
  <si>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</si>
  <si>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</si>
  <si>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</si>
  <si>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</si>
  <si>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</si>
  <si>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</si>
  <si>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</si>
  <si>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</si>
  <si>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</si>
  <si>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</si>
  <si>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</si>
  <si>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</si>
  <si>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</si>
  <si>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</si>
  <si>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</si>
  <si>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</si>
  <si>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</si>
  <si>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</si>
  <si>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</si>
  <si>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</si>
  <si>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</si>
  <si>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</si>
  <si>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</si>
  <si>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</si>
  <si>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</si>
  <si>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</si>
  <si>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</si>
  <si>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</si>
  <si>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</si>
  <si>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</si>
  <si>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</si>
  <si>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</si>
  <si>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</si>
  <si>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</si>
  <si>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</si>
  <si>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</si>
  <si>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</si>
  <si>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</si>
  <si>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</si>
  <si>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</si>
  <si>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</si>
  <si>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</si>
  <si>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</si>
  <si>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</si>
  <si>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</si>
  <si>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</si>
  <si>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</si>
  <si>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</si>
  <si>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</si>
  <si>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</si>
  <si>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</si>
  <si>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</si>
  <si>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</si>
  <si>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</si>
  <si>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</si>
  <si>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</si>
  <si>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</si>
  <si>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</si>
  <si>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</si>
  <si>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</si>
  <si>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</si>
  <si>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</si>
  <si>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</si>
  <si>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</si>
  <si>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</si>
  <si>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</si>
  <si>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</si>
  <si>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</si>
  <si>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</si>
  <si>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</si>
  <si>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</si>
  <si>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</si>
  <si>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</si>
  <si>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</si>
  <si>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</si>
  <si>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</si>
  <si>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</si>
  <si>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</si>
  <si>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</si>
  <si>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</si>
  <si>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</si>
  <si>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</si>
  <si>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</si>
  <si>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</si>
  <si>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</si>
  <si>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</si>
  <si>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</si>
  <si>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</si>
  <si>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</si>
  <si>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</si>
  <si>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</si>
  <si>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</si>
  <si>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</si>
  <si>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</si>
  <si>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</si>
  <si>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</si>
  <si>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</si>
  <si>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</si>
  <si>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</si>
  <si>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</si>
  <si>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</si>
  <si>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</si>
  <si>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</si>
  <si>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</si>
  <si>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</si>
  <si>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</si>
  <si>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</si>
  <si>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</si>
  <si>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</si>
  <si>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</si>
  <si>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</si>
  <si>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</si>
  <si>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</si>
  <si>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</si>
  <si>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</si>
  <si>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</si>
  <si>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</si>
  <si>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</si>
  <si>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</si>
  <si>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</si>
  <si>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</si>
  <si>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</si>
  <si>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</si>
  <si>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</si>
  <si>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</si>
  <si>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</si>
  <si>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</si>
  <si>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</si>
  <si>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</si>
  <si>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</si>
  <si>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</si>
  <si>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</si>
  <si>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</si>
  <si>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</si>
  <si>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</si>
  <si>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</si>
  <si>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</si>
  <si>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</si>
  <si>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</si>
  <si>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</si>
  <si>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</si>
  <si>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</si>
  <si>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</si>
  <si>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</si>
  <si>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</si>
  <si>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</si>
  <si>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</si>
  <si>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</si>
  <si>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</si>
  <si>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</si>
  <si>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</si>
  <si>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</si>
  <si>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</si>
  <si>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</si>
  <si>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</si>
  <si>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</si>
  <si>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</si>
  <si>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</si>
  <si>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</si>
  <si>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</si>
  <si>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</si>
  <si>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</si>
  <si>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</si>
  <si>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</si>
  <si>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</si>
  <si>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</si>
  <si>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</si>
  <si>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</si>
  <si>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</si>
  <si>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</si>
  <si>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</si>
  <si>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</si>
  <si>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</si>
  <si>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</si>
  <si>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</si>
  <si>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</si>
  <si>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</si>
  <si>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</si>
  <si>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</si>
  <si>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</si>
  <si>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</si>
  <si>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</si>
  <si>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</si>
  <si>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</si>
  <si>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</si>
  <si>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</si>
  <si>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</si>
  <si>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</si>
  <si>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</si>
  <si>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</si>
  <si>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</si>
  <si>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</si>
  <si>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</si>
  <si>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</si>
  <si>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</si>
  <si>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</si>
  <si>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</si>
  <si>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</si>
  <si>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</si>
  <si>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</si>
  <si>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</si>
  <si>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</si>
  <si>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</si>
  <si>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</si>
  <si>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</si>
  <si>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</si>
  <si>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</si>
  <si>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</si>
  <si>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</si>
  <si>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</si>
  <si>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</si>
  <si>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</si>
  <si>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</si>
  <si>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</si>
  <si>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</si>
  <si>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</si>
  <si>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</si>
  <si>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</si>
  <si>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</si>
  <si>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</si>
  <si>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</si>
  <si>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</si>
  <si>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</si>
  <si>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</si>
  <si>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</si>
  <si>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</si>
  <si>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</si>
  <si>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</si>
  <si>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</si>
  <si>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</si>
  <si>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</si>
  <si>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</si>
  <si>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</si>
  <si>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</si>
  <si>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</si>
  <si>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</si>
  <si>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</si>
  <si>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</si>
  <si>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</si>
  <si>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</si>
  <si>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</si>
  <si>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</si>
  <si>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</si>
  <si>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</si>
  <si>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</si>
  <si>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</si>
  <si>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</si>
  <si>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</si>
  <si>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</si>
  <si>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</si>
  <si>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</si>
  <si>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</si>
  <si>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</si>
  <si>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</si>
  <si>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</si>
  <si>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</si>
  <si>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</si>
  <si>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</si>
  <si>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</si>
  <si>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</si>
  <si>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</si>
  <si>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</si>
  <si>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</si>
  <si>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</si>
  <si>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</si>
  <si>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</si>
  <si>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</si>
  <si>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</si>
  <si>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</si>
  <si>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</si>
  <si>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</si>
  <si>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</si>
  <si>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</si>
  <si>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</si>
  <si>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</si>
  <si>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</si>
  <si>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</si>
  <si>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</si>
  <si>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</si>
  <si>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</si>
  <si>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</si>
  <si>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</si>
  <si>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</si>
  <si>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</si>
  <si>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</si>
  <si>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</si>
  <si>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</si>
  <si>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</si>
  <si>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</si>
  <si>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</si>
  <si>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</si>
  <si>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</si>
  <si>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</si>
  <si>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</si>
  <si>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</si>
  <si>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</si>
  <si>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</si>
  <si>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</si>
  <si>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</si>
  <si>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</si>
  <si>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</si>
  <si>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</si>
  <si>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</si>
  <si>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</si>
  <si>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</si>
  <si>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</si>
  <si>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</si>
  <si>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</si>
  <si>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</si>
  <si>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</si>
  <si>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</si>
  <si>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</si>
  <si>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</si>
  <si>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</si>
  <si>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</si>
  <si>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</si>
  <si>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</si>
  <si>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</si>
  <si>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</si>
  <si>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</si>
  <si>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</si>
  <si>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</si>
  <si>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</si>
  <si>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</si>
  <si>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</si>
  <si>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</si>
  <si>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</si>
  <si>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</si>
  <si>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</si>
  <si>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</si>
  <si>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</si>
  <si>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</si>
  <si>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</si>
  <si>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</si>
  <si>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</si>
  <si>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</si>
  <si>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</si>
  <si>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</si>
  <si>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</si>
  <si>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</si>
  <si>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</si>
  <si>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</si>
  <si>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</si>
  <si>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</si>
  <si>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</si>
  <si>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</si>
  <si>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</si>
  <si>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</si>
  <si>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</si>
  <si>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</si>
  <si>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</si>
  <si>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</si>
  <si>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</si>
  <si>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</si>
  <si>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</si>
  <si>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</si>
  <si>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</si>
  <si>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</si>
  <si>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</si>
  <si>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</si>
  <si>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</si>
  <si>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</si>
  <si>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</si>
  <si>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</si>
  <si>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</si>
  <si>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</si>
  <si>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</si>
  <si>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</si>
  <si>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</si>
  <si>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</si>
  <si>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</si>
  <si>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</si>
  <si>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</si>
  <si>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</si>
  <si>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</si>
  <si>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</si>
  <si>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</si>
  <si>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</si>
  <si>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</si>
  <si>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</si>
  <si>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</si>
  <si>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</si>
  <si>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</si>
  <si>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</si>
  <si>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</si>
  <si>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</si>
  <si>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</si>
  <si>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</si>
  <si>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</si>
  <si>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</si>
  <si>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</si>
  <si>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</si>
  <si>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</si>
  <si>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</si>
  <si>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</si>
  <si>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</si>
  <si>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</si>
  <si>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</si>
  <si>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</si>
  <si>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</si>
  <si>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</si>
  <si>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</si>
  <si>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</si>
  <si>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</si>
  <si>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</si>
  <si>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</si>
  <si>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</si>
  <si>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</si>
  <si>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</si>
  <si>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</si>
  <si>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</si>
  <si>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</si>
  <si>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</si>
  <si>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</si>
  <si>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</si>
  <si>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</si>
  <si>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</si>
  <si>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</si>
  <si>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</si>
  <si>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</si>
  <si>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</si>
  <si>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</si>
  <si>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</si>
  <si>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</si>
  <si>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</si>
  <si>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</si>
  <si>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</si>
  <si>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</si>
  <si>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</si>
  <si>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</si>
  <si>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</si>
  <si>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</si>
  <si>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</si>
  <si>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</si>
  <si>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</si>
  <si>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</si>
  <si>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</si>
  <si>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</si>
  <si>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</si>
  <si>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</si>
  <si>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</si>
  <si>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</si>
  <si>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</si>
  <si>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</si>
  <si>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</si>
  <si>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</si>
  <si>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</si>
  <si>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</si>
  <si>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</si>
  <si>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</si>
  <si>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</si>
  <si>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</si>
  <si>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</si>
  <si>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</si>
  <si>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</si>
  <si>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</si>
  <si>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</si>
  <si>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</si>
  <si>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</si>
  <si>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</si>
  <si>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</si>
  <si>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</si>
  <si>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</si>
  <si>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</si>
  <si>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</si>
  <si>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</si>
  <si>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</si>
  <si>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</si>
  <si>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</si>
  <si>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</si>
  <si>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</si>
  <si>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</si>
  <si>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</si>
  <si>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</si>
  <si>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</si>
  <si>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</si>
  <si>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</si>
  <si>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</si>
  <si>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</si>
  <si>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</si>
  <si>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</si>
  <si>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</si>
  <si>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</si>
  <si>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</si>
  <si>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</si>
  <si>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</si>
  <si>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</si>
  <si>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</si>
  <si>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</si>
  <si>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</si>
  <si>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</si>
  <si>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</si>
  <si>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</si>
  <si>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</si>
  <si>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</si>
  <si>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</si>
  <si>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</si>
  <si>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</si>
  <si>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</si>
  <si>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</si>
  <si>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</si>
  <si>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</si>
  <si>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</si>
  <si>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</si>
  <si>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</si>
  <si>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</si>
  <si>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</si>
  <si>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</si>
  <si>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</si>
  <si>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</si>
  <si>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</si>
  <si>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</si>
  <si>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</si>
  <si>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</si>
  <si>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</si>
  <si>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</si>
  <si>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</si>
  <si>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</si>
  <si>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</si>
  <si>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</si>
  <si>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</si>
  <si>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</si>
  <si>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</si>
  <si>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</si>
  <si>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</si>
  <si>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</si>
  <si>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</si>
  <si>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</si>
  <si>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</si>
  <si>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</si>
  <si>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</si>
  <si>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</si>
  <si>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</si>
  <si>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</si>
  <si>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</si>
  <si>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</si>
  <si>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</si>
  <si>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</si>
  <si>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</si>
  <si>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</si>
  <si>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</si>
  <si>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</si>
  <si>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</si>
  <si>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</si>
  <si>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</si>
  <si>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</si>
  <si>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</si>
  <si>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</si>
  <si>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</si>
  <si>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</si>
  <si>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</si>
  <si>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</si>
  <si>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</si>
  <si>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</si>
  <si>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</si>
  <si>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</si>
  <si>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</si>
  <si>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</si>
  <si>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</si>
  <si>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</si>
  <si>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</si>
  <si>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</si>
  <si>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</si>
  <si>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</si>
  <si>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</si>
  <si>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</si>
  <si>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</si>
  <si>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</si>
  <si>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</si>
  <si>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</si>
  <si>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</si>
  <si>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</si>
  <si>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</si>
  <si>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</si>
  <si>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</si>
  <si>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</si>
  <si>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</si>
  <si>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</si>
  <si>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</si>
  <si>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</si>
  <si>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</si>
  <si>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</si>
  <si>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</si>
  <si>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</si>
  <si>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</si>
  <si>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</si>
  <si>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</si>
  <si>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</si>
  <si>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</si>
  <si>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</si>
  <si>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</si>
  <si>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</si>
  <si>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</si>
  <si>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</si>
  <si>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</si>
  <si>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</si>
  <si>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</si>
  <si>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</si>
  <si>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</si>
  <si>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</si>
  <si>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</si>
  <si>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</si>
  <si>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</si>
  <si>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</si>
  <si>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</si>
  <si>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</si>
  <si>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</si>
  <si>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</si>
  <si>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</si>
  <si>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</si>
  <si>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</si>
  <si>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</si>
  <si>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</si>
  <si>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</si>
  <si>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</si>
  <si>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</si>
  <si>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</si>
  <si>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</si>
  <si>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</si>
  <si>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</si>
  <si>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</si>
  <si>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</si>
  <si>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</si>
  <si>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</si>
  <si>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</si>
  <si>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</si>
  <si>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</si>
  <si>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</si>
  <si>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</si>
  <si>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</si>
  <si>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</si>
  <si>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</si>
  <si>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</si>
  <si>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</si>
  <si>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</si>
  <si>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</si>
  <si>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</si>
  <si>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</si>
  <si>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</si>
  <si>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</si>
  <si>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</si>
  <si>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</si>
  <si>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</si>
  <si>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</si>
  <si>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</si>
  <si>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</si>
  <si>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</si>
  <si>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</si>
  <si>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</si>
  <si>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</si>
  <si>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</si>
  <si>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</si>
  <si>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</si>
  <si>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</si>
  <si>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</si>
  <si>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</si>
  <si>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</si>
  <si>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</si>
  <si>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</si>
  <si>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</si>
  <si>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</si>
  <si>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</si>
  <si>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</si>
  <si>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</si>
  <si>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</si>
  <si>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</si>
  <si>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</si>
  <si>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</si>
  <si>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</si>
  <si>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</si>
  <si>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</si>
  <si>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</si>
  <si>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</si>
  <si>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</si>
  <si>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</si>
  <si>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</si>
  <si>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</si>
  <si>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</si>
  <si>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</si>
  <si>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</si>
  <si>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</si>
  <si>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</si>
  <si>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</si>
  <si>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</si>
  <si>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</si>
  <si>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</si>
  <si>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</si>
  <si>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</si>
  <si>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</si>
  <si>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</si>
  <si>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</si>
  <si>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</si>
  <si>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</si>
  <si>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</si>
  <si>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</si>
  <si>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</si>
  <si>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</si>
  <si>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</si>
  <si>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</si>
  <si>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</si>
  <si>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</si>
  <si>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</si>
  <si>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</si>
  <si>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</si>
  <si>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</si>
  <si>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</si>
  <si>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</si>
  <si>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</si>
  <si>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</si>
  <si>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</si>
  <si>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</si>
  <si>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</si>
  <si>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</si>
  <si>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</si>
  <si>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</si>
  <si>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</si>
  <si>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</si>
  <si>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</si>
  <si>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</si>
  <si>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</si>
  <si>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</si>
  <si>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</si>
  <si>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</si>
  <si>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</si>
  <si>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</si>
  <si>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</si>
  <si>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</si>
  <si>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</si>
  <si>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</si>
  <si>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</si>
  <si>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</si>
  <si>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</si>
  <si>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</si>
  <si>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</si>
  <si>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</si>
  <si>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</si>
  <si>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</si>
  <si>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</si>
  <si>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</si>
  <si>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</si>
  <si>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</si>
  <si>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</si>
  <si>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</si>
  <si>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</si>
  <si>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</si>
  <si>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</si>
  <si>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</si>
  <si>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</si>
  <si>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</si>
  <si>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</si>
  <si>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</si>
  <si>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</si>
  <si>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</si>
  <si>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</si>
  <si>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</si>
  <si>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</si>
  <si>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</si>
  <si>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</si>
  <si>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</si>
  <si>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</si>
  <si>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</si>
  <si>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</si>
  <si>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</si>
  <si>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</si>
  <si>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</si>
  <si>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</si>
  <si>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</si>
  <si>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</si>
  <si>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</si>
  <si>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</si>
  <si>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</si>
  <si>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</si>
  <si>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</si>
  <si>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</si>
  <si>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</si>
  <si>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</si>
  <si>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</si>
  <si>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</si>
  <si>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</si>
  <si>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</si>
  <si>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</si>
  <si>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</si>
  <si>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</si>
  <si>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</si>
  <si>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</si>
  <si>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</si>
  <si>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</si>
  <si>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</si>
  <si>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</si>
  <si>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</si>
  <si>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</si>
  <si>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</si>
  <si>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</si>
  <si>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</si>
  <si>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</si>
  <si>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</si>
  <si>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</si>
  <si>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</si>
  <si>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</si>
  <si>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</si>
  <si>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</si>
  <si>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</si>
  <si>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</si>
  <si>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</si>
  <si>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</si>
  <si>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</si>
  <si>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</si>
  <si>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</si>
  <si>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</si>
  <si>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</si>
  <si>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</si>
  <si>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</si>
  <si>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</si>
  <si>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</si>
  <si>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</si>
  <si>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</si>
  <si>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</si>
  <si>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</si>
  <si>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</si>
  <si>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</si>
  <si>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</si>
  <si>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</si>
  <si>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</si>
  <si>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</si>
  <si>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</si>
  <si>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</si>
  <si>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</si>
  <si>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</si>
  <si>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</si>
  <si>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</si>
  <si>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</si>
  <si>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</si>
  <si>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</si>
  <si>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</si>
  <si>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</si>
  <si>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</si>
  <si>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</si>
  <si>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</si>
  <si>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</si>
  <si>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</si>
  <si>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</si>
  <si>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</si>
  <si>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</si>
  <si>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</si>
  <si>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</si>
  <si>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</si>
  <si>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</si>
  <si>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</si>
  <si>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</si>
  <si>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</si>
  <si>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</si>
  <si>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</si>
  <si>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</si>
  <si>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</si>
  <si>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</si>
  <si>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</si>
  <si>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</si>
  <si>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</si>
  <si>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</si>
  <si>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</si>
  <si>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</si>
  <si>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</si>
  <si>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</si>
  <si>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</si>
  <si>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</si>
  <si>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</si>
  <si>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</si>
  <si>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</si>
  <si>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</si>
  <si>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</si>
  <si>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</si>
  <si>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</si>
  <si>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</si>
  <si>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</si>
  <si>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</si>
  <si>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</si>
  <si>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</si>
  <si>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</si>
  <si>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</si>
  <si>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</si>
  <si>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</si>
  <si>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</si>
  <si>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</si>
  <si>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</si>
  <si>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</si>
  <si>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</si>
  <si>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</si>
  <si>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</si>
  <si>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</si>
  <si>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</si>
  <si>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</si>
  <si>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</si>
  <si>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</si>
  <si>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</si>
  <si>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</si>
  <si>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</si>
  <si>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</si>
  <si>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</si>
  <si>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</si>
  <si>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</si>
  <si>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</si>
  <si>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</si>
  <si>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</si>
  <si>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</si>
  <si>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</si>
  <si>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</si>
  <si>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</si>
  <si>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</si>
  <si>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</si>
  <si>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</si>
  <si>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</si>
  <si>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</si>
  <si>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</si>
  <si>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</si>
  <si>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</si>
  <si>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</si>
  <si>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</si>
  <si>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</si>
  <si>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</si>
  <si>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</si>
  <si>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</si>
  <si>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</si>
  <si>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</si>
  <si>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</si>
  <si>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</si>
  <si>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</si>
  <si>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</si>
  <si>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</si>
  <si>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</si>
  <si>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</si>
  <si>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</si>
  <si>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</si>
  <si>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</si>
  <si>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</si>
  <si>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</si>
  <si>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</si>
  <si>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</si>
  <si>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</si>
  <si>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</si>
  <si>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</si>
  <si>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</si>
  <si>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</si>
  <si>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</si>
  <si>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</si>
  <si>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</si>
  <si>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</si>
  <si>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</si>
  <si>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</si>
  <si>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</si>
  <si>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</si>
  <si>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</si>
  <si>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</si>
  <si>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</si>
  <si>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</si>
  <si>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</si>
  <si>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</si>
  <si>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</si>
  <si>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</si>
  <si>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</si>
  <si>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</si>
  <si>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</si>
  <si>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</si>
  <si>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</si>
  <si>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</si>
  <si>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</si>
  <si>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</si>
  <si>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</si>
  <si>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</si>
  <si>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</si>
  <si>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</si>
  <si>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</si>
  <si>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</si>
  <si>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</si>
  <si>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</si>
  <si>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</si>
  <si>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</si>
  <si>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</si>
  <si>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</si>
  <si>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</si>
  <si>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</si>
  <si>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</si>
  <si>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</si>
  <si>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</si>
  <si>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</si>
  <si>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</si>
  <si>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</si>
  <si>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</si>
  <si>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</si>
  <si>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</si>
  <si>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</si>
  <si>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</si>
  <si>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</si>
  <si>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</si>
  <si>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</si>
  <si>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</si>
  <si>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</si>
  <si>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</si>
  <si>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</si>
  <si>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</si>
  <si>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</si>
  <si>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</si>
  <si>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</si>
  <si>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</si>
  <si>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</si>
  <si>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</si>
  <si>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</si>
  <si>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</si>
  <si>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</si>
  <si>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</si>
  <si>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</si>
  <si>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</si>
  <si>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</si>
  <si>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</si>
  <si>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</si>
  <si>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</si>
  <si>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</si>
  <si>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</si>
  <si>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</si>
  <si>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</si>
  <si>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</si>
  <si>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</si>
  <si>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</si>
  <si>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</si>
  <si>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</si>
  <si>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</si>
  <si>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</si>
  <si>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</si>
  <si>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</si>
  <si>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</si>
  <si>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</si>
  <si>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</si>
  <si>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</si>
  <si>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</si>
  <si>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</si>
  <si>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</si>
  <si>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</si>
  <si>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</si>
  <si>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</si>
  <si>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</si>
  <si>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</si>
  <si>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</si>
  <si>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</si>
  <si>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</si>
  <si>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</si>
  <si>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</si>
  <si>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</si>
  <si>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</si>
  <si>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</si>
  <si>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</si>
  <si>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</si>
  <si>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</si>
  <si>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</si>
  <si>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</si>
  <si>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</si>
  <si>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</si>
  <si>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</si>
  <si>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</si>
  <si>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</si>
  <si>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</si>
  <si>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</si>
  <si>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</si>
  <si>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</si>
  <si>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</si>
  <si>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</si>
  <si>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</si>
  <si>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</si>
  <si>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</si>
  <si>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</si>
  <si>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</si>
  <si>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</si>
  <si>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</si>
  <si>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</si>
  <si>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</si>
  <si>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</si>
  <si>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</si>
  <si>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</si>
  <si>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</si>
  <si>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</si>
  <si>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</si>
  <si>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</si>
  <si>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</si>
  <si>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</si>
  <si>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</si>
  <si>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</si>
  <si>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</si>
  <si>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</si>
  <si>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</si>
  <si>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</si>
  <si>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</si>
  <si>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</si>
  <si>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</si>
  <si>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</si>
  <si>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</si>
  <si>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</si>
  <si>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</si>
  <si>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</si>
  <si>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</si>
  <si>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</si>
  <si>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</si>
  <si>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</si>
  <si>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</si>
  <si>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</si>
  <si>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</si>
  <si>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</si>
  <si>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</si>
  <si>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</si>
  <si>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</si>
  <si>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</si>
  <si>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</si>
  <si>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</si>
  <si>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</si>
  <si>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</si>
  <si>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</si>
  <si>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</si>
  <si>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</si>
  <si>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</si>
  <si>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</si>
  <si>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</si>
  <si>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</si>
  <si>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</si>
  <si>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</si>
  <si>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</si>
  <si>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</si>
  <si>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</si>
  <si>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</si>
  <si>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</si>
  <si>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</si>
  <si>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</si>
  <si>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</si>
  <si>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</si>
  <si>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</si>
  <si>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</si>
  <si>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</si>
  <si>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</si>
  <si>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</si>
  <si>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</si>
  <si>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</si>
  <si>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</si>
  <si>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</si>
  <si>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</si>
  <si>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</si>
  <si>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</si>
  <si>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</si>
  <si>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</si>
  <si>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</si>
  <si>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</si>
  <si>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</si>
  <si>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</si>
  <si>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</si>
  <si>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</si>
  <si>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</si>
  <si>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</si>
  <si>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</si>
  <si>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</si>
  <si>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</si>
  <si>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</si>
  <si>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</si>
  <si>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</si>
  <si>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</si>
  <si>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</si>
  <si>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</si>
  <si>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</si>
  <si>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</si>
  <si>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</si>
  <si>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</si>
  <si>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</si>
  <si>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</si>
  <si>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</si>
  <si>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</si>
  <si>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</si>
  <si>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</si>
  <si>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</si>
  <si>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</si>
  <si>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</si>
  <si>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</si>
  <si>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</si>
  <si>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</si>
  <si>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</si>
  <si>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</si>
  <si>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</si>
  <si>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</si>
  <si>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</si>
  <si>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</si>
  <si>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</si>
  <si>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</si>
  <si>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</si>
  <si>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</si>
  <si>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</si>
  <si>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</si>
  <si>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</si>
  <si>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</si>
  <si>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</si>
  <si>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</si>
  <si>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</si>
  <si>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</si>
  <si>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</si>
  <si>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</si>
  <si>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</si>
  <si>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</si>
  <si>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</si>
  <si>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</si>
  <si>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</si>
  <si>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</si>
  <si>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</si>
  <si>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</si>
  <si>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</si>
  <si>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</si>
  <si>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</si>
  <si>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</si>
  <si>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</si>
  <si>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</si>
  <si>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</si>
  <si>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</si>
  <si>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</si>
  <si>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</si>
  <si>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</si>
  <si>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</si>
  <si>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</si>
  <si>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</si>
  <si>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</si>
  <si>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</si>
  <si>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</si>
  <si>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</si>
  <si>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</si>
  <si>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</si>
  <si>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</si>
  <si>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</si>
  <si>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</si>
  <si>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</si>
  <si>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</si>
  <si>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</si>
  <si>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</si>
  <si>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</si>
  <si>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</si>
  <si>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</si>
  <si>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</si>
  <si>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</si>
  <si>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</si>
  <si>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</si>
  <si>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</si>
  <si>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</si>
  <si>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</si>
  <si>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</si>
  <si>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</si>
  <si>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</si>
  <si>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</si>
  <si>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</si>
  <si>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</si>
  <si>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</si>
  <si>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</si>
  <si>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</si>
  <si>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</si>
  <si>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</si>
  <si>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</si>
  <si>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</si>
  <si>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</si>
  <si>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</si>
  <si>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</si>
  <si>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</si>
  <si>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</si>
  <si>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</si>
  <si>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</si>
  <si>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</si>
  <si>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</si>
  <si>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</si>
  <si>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</si>
  <si>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</si>
  <si>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</si>
  <si>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</si>
  <si>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</si>
  <si>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</si>
  <si>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</si>
  <si>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</si>
  <si>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</si>
  <si>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</si>
  <si>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</si>
  <si>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</si>
  <si>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</si>
  <si>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</si>
  <si>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</si>
  <si>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</si>
  <si>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</si>
  <si>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</si>
  <si>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</si>
  <si>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</si>
  <si>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</si>
  <si>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</si>
  <si>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</si>
  <si>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</si>
  <si>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</si>
  <si>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</si>
  <si>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</si>
  <si>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</si>
  <si>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</si>
  <si>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</si>
  <si>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</si>
  <si>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</si>
  <si>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</si>
  <si>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</si>
  <si>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</si>
  <si>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</si>
  <si>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</si>
  <si>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</si>
  <si>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</si>
  <si>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</si>
  <si>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</si>
  <si>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</si>
  <si>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</si>
  <si>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</si>
  <si>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</si>
  <si>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</si>
  <si>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</si>
  <si>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</si>
  <si>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</si>
  <si>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</si>
  <si>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</si>
  <si>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</si>
  <si>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</si>
  <si>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</si>
  <si>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</si>
  <si>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</si>
  <si>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</si>
  <si>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</si>
  <si>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</si>
  <si>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</si>
  <si>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</si>
  <si>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</si>
  <si>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</si>
  <si>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</si>
  <si>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</si>
  <si>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</si>
  <si>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</si>
  <si>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</si>
  <si>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</si>
  <si>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</si>
  <si>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</si>
  <si>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</si>
  <si>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</si>
  <si>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</si>
  <si>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</si>
  <si>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</si>
  <si>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</si>
  <si>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</si>
  <si>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</si>
  <si>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</si>
  <si>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</si>
  <si>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</si>
  <si>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</si>
  <si>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</si>
  <si>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</si>
  <si>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</si>
  <si>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</si>
  <si>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</si>
  <si>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</si>
  <si>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</si>
  <si>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</si>
  <si>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</si>
  <si>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</si>
  <si>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</si>
  <si>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</si>
  <si>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</si>
  <si>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</si>
  <si>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</si>
  <si>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</si>
  <si>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</si>
  <si>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</si>
  <si>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</si>
  <si>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</si>
  <si>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</si>
  <si>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</si>
  <si>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</si>
  <si>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</si>
  <si>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</si>
  <si>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</si>
  <si>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</si>
  <si>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</si>
  <si>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</si>
  <si>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</si>
  <si>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</si>
  <si>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</si>
  <si>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</si>
  <si>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</si>
  <si>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</si>
  <si>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</si>
  <si>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</si>
  <si>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</si>
  <si>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</si>
  <si>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</si>
  <si>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</si>
  <si>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</si>
  <si>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</si>
  <si>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</si>
  <si>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</si>
  <si>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</si>
  <si>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</si>
  <si>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</si>
  <si>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</si>
  <si>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</si>
  <si>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</si>
  <si>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</si>
  <si>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</si>
  <si>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</si>
  <si>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</si>
  <si>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</si>
  <si>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</si>
  <si>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</si>
  <si>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</si>
  <si>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</si>
  <si>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</si>
  <si>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</si>
  <si>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</si>
  <si>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</si>
  <si>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</si>
  <si>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</si>
  <si>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</si>
  <si>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</si>
  <si>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</si>
  <si>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</si>
  <si>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</si>
  <si>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</si>
  <si>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</si>
  <si>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</si>
  <si>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</si>
  <si>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</si>
  <si>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</si>
  <si>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</si>
  <si>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</si>
  <si>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</si>
  <si>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</si>
  <si>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</si>
  <si>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</si>
  <si>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</si>
  <si>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</si>
  <si>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</si>
  <si>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</si>
  <si>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</si>
  <si>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</si>
  <si>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</si>
  <si>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</si>
  <si>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</si>
  <si>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</si>
  <si>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</si>
  <si>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</si>
  <si>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</si>
  <si>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</si>
  <si>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</si>
  <si>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</si>
  <si>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</si>
  <si>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</si>
  <si>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</si>
  <si>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</si>
  <si>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</si>
  <si>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</si>
  <si>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</si>
  <si>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</si>
  <si>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</si>
  <si>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</si>
  <si>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</si>
  <si>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</si>
  <si>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</si>
  <si>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</si>
  <si>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</si>
  <si>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</si>
  <si>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</si>
  <si>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</si>
  <si>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</si>
  <si>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</si>
  <si>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</si>
  <si>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</si>
  <si>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</si>
  <si>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</si>
  <si>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</si>
  <si>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</si>
  <si>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</si>
  <si>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</si>
  <si>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</si>
  <si>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</si>
  <si>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</si>
  <si>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</si>
  <si>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</si>
  <si>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</si>
  <si>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</si>
  <si>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</si>
  <si>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</si>
  <si>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</si>
  <si>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</si>
  <si>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</si>
  <si>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</si>
  <si>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</si>
  <si>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</si>
  <si>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</si>
  <si>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</si>
  <si>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</si>
  <si>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</si>
  <si>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</si>
  <si>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</si>
  <si>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</si>
  <si>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</si>
  <si>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</si>
  <si>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</si>
  <si>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</si>
  <si>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</si>
  <si>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</si>
  <si>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</si>
  <si>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</si>
  <si>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</si>
  <si>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</si>
  <si>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</si>
  <si>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</si>
  <si>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</si>
  <si>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</si>
  <si>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</si>
  <si>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</si>
  <si>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</si>
  <si>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</si>
  <si>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</si>
  <si>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</si>
  <si>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</si>
  <si>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</si>
  <si>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</si>
  <si>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</si>
  <si>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</si>
  <si>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</si>
  <si>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</si>
  <si>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</si>
  <si>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</si>
  <si>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</si>
  <si>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</si>
  <si>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</si>
  <si>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</si>
  <si>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</si>
  <si>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</si>
  <si>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</si>
  <si>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</si>
  <si>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</si>
  <si>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</si>
  <si>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</si>
  <si>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</si>
  <si>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</si>
  <si>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</si>
  <si>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</si>
  <si>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</si>
  <si>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</si>
  <si>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</si>
  <si>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</si>
  <si>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</si>
  <si>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</si>
  <si>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</si>
  <si>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</si>
  <si>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</si>
  <si>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</si>
  <si>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</si>
  <si>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</si>
  <si>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</si>
  <si>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</si>
  <si>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</si>
  <si>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</si>
  <si>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</si>
  <si>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</si>
  <si>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</si>
  <si>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</si>
  <si>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</si>
  <si>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</si>
  <si>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</si>
  <si>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</si>
  <si>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</si>
  <si>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</si>
  <si>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</si>
  <si>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</si>
  <si>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</si>
  <si>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</si>
  <si>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</si>
  <si>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</si>
  <si>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</si>
  <si>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</si>
  <si>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</si>
  <si>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</si>
  <si>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</si>
  <si>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</si>
  <si>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</si>
  <si>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</si>
  <si>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</si>
  <si>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</si>
  <si>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</si>
  <si>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</si>
  <si>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</si>
  <si>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</si>
  <si>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</si>
  <si>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</si>
  <si>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</si>
  <si>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</si>
  <si>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</si>
  <si>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</si>
  <si>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</si>
  <si>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</si>
  <si>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</si>
  <si>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</si>
  <si>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</si>
  <si>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</si>
  <si>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</si>
  <si>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</si>
  <si>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</si>
  <si>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</si>
  <si>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</si>
  <si>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</si>
  <si>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</si>
  <si>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</si>
  <si>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</si>
  <si>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</si>
  <si>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</si>
  <si>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</si>
  <si>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</si>
  <si>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</si>
  <si>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</si>
  <si>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</si>
  <si>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</si>
  <si>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</si>
  <si>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</si>
  <si>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</si>
  <si>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</si>
  <si>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</si>
  <si>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</si>
  <si>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</si>
  <si>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</si>
  <si>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</si>
  <si>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</si>
  <si>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</si>
  <si>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</si>
  <si>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</si>
  <si>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</si>
  <si>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</si>
  <si>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</si>
  <si>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</si>
  <si>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</si>
  <si>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</si>
  <si>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</si>
  <si>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</si>
  <si>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</si>
  <si>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</si>
  <si>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</si>
  <si>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</si>
  <si>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</si>
  <si>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</si>
  <si>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</si>
  <si>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</si>
  <si>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</si>
  <si>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</si>
  <si>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</si>
  <si>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</si>
  <si>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</si>
  <si>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</si>
  <si>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</si>
  <si>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</si>
  <si>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</si>
  <si>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</si>
  <si>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</si>
  <si>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</si>
  <si>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</si>
  <si>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</si>
  <si>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</si>
  <si>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</si>
  <si>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</si>
  <si>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</si>
  <si>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</si>
  <si>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</si>
  <si>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</si>
  <si>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</si>
  <si>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</si>
  <si>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</si>
  <si>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</si>
  <si>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</si>
  <si>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</si>
  <si>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</si>
  <si>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</si>
  <si>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</si>
  <si>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</si>
  <si>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</si>
  <si>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</si>
  <si>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</si>
  <si>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</si>
  <si>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</si>
  <si>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</si>
  <si>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</si>
  <si>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</si>
  <si>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</si>
  <si>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</si>
  <si>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</si>
  <si>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</si>
  <si>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</si>
  <si>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</si>
  <si>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</si>
  <si>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</si>
  <si>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</si>
  <si>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</si>
  <si>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</si>
  <si>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</si>
  <si>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</si>
  <si>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</si>
  <si>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</si>
  <si>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</si>
  <si>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</si>
  <si>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</si>
  <si>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</si>
  <si>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</si>
  <si>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</si>
  <si>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</si>
  <si>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</si>
  <si>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</si>
  <si>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</si>
  <si>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</si>
  <si>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</si>
  <si>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</si>
  <si>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</si>
  <si>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</si>
  <si>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</si>
  <si>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</si>
  <si>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</si>
  <si>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</si>
  <si>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</si>
  <si>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</si>
  <si>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</si>
  <si>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</si>
  <si>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</si>
  <si>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</si>
  <si>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</si>
  <si>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</si>
  <si>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</si>
  <si>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</si>
  <si>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</si>
  <si>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</si>
  <si>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</si>
  <si>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</si>
  <si>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</si>
  <si>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</si>
  <si>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</si>
  <si>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</si>
  <si>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</si>
  <si>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</si>
  <si>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</si>
  <si>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</si>
  <si>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</si>
  <si>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</si>
  <si>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</si>
  <si>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</si>
  <si>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</si>
  <si>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</si>
  <si>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</si>
  <si>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</si>
  <si>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</si>
  <si>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</si>
  <si>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</si>
  <si>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</si>
  <si>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</si>
  <si>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</si>
  <si>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</si>
  <si>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</si>
  <si>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</si>
  <si>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</si>
  <si>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</si>
  <si>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</si>
  <si>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</si>
  <si>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</si>
  <si>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</si>
  <si>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</si>
  <si>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</si>
  <si>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</si>
  <si>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</si>
  <si>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</si>
  <si>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</si>
  <si>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</si>
  <si>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</si>
  <si>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</si>
  <si>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</si>
  <si>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</si>
  <si>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</si>
  <si>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</si>
  <si>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</si>
  <si>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</si>
  <si>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</si>
  <si>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</si>
  <si>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</si>
  <si>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</si>
  <si>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</si>
  <si>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</si>
  <si>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</si>
  <si>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</si>
  <si>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</si>
  <si>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</si>
  <si>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</si>
  <si>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</si>
  <si>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</si>
  <si>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</si>
  <si>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</si>
  <si>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</si>
  <si>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</si>
  <si>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</si>
  <si>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</si>
  <si>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</si>
  <si>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</si>
  <si>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</si>
  <si>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</si>
  <si>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</si>
  <si>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</si>
  <si>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</si>
  <si>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</si>
  <si>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</si>
  <si>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</si>
  <si>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</si>
  <si>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</si>
  <si>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</si>
  <si>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</si>
  <si>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</si>
  <si>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</si>
  <si>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</si>
  <si>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</si>
  <si>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</si>
  <si>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</si>
  <si>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</si>
  <si>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</si>
  <si>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</si>
  <si>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</si>
  <si>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</si>
  <si>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</si>
  <si>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</si>
  <si>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</si>
  <si>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</si>
  <si>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</si>
  <si>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</si>
  <si>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</si>
  <si>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</si>
  <si>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</si>
  <si>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</si>
  <si>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</si>
  <si>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</si>
  <si>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</si>
  <si>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</si>
  <si>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</si>
  <si>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</si>
  <si>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</si>
  <si>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</si>
  <si>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</si>
  <si>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</si>
  <si>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</si>
  <si>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</si>
  <si>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</si>
  <si>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</si>
  <si>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</si>
  <si>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</si>
  <si>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</si>
  <si>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</si>
  <si>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</si>
  <si>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</si>
  <si>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</si>
  <si>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</si>
  <si>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</si>
  <si>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</si>
  <si>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</si>
  <si>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</si>
  <si>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</si>
  <si>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</si>
  <si>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</si>
  <si>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</si>
  <si>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</si>
  <si>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</si>
  <si>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</si>
  <si>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</si>
  <si>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</si>
  <si>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</si>
  <si>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</si>
  <si>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</si>
  <si>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</si>
  <si>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</si>
  <si>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</si>
  <si>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</si>
  <si>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</si>
  <si>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</si>
  <si>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</si>
  <si>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</si>
  <si>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</si>
  <si>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</si>
  <si>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</si>
  <si>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</si>
  <si>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</si>
  <si>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</si>
  <si>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</si>
  <si>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</si>
  <si>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</si>
  <si>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</si>
  <si>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</si>
  <si>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</si>
  <si>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</si>
  <si>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</si>
  <si>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</si>
  <si>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</si>
  <si>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</si>
  <si>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</si>
  <si>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</si>
  <si>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</si>
  <si>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</si>
  <si>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</si>
  <si>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</si>
  <si>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</si>
  <si>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</si>
  <si>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</si>
  <si>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</si>
  <si>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</si>
  <si>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</si>
  <si>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</si>
  <si>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</si>
  <si>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</si>
  <si>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</si>
  <si>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</si>
  <si>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</si>
  <si>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</si>
  <si>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</si>
  <si>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</si>
  <si>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</si>
  <si>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</si>
  <si>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</si>
  <si>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</si>
  <si>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</si>
  <si>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</si>
  <si>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</si>
  <si>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</si>
  <si>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</si>
  <si>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</si>
  <si>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</si>
  <si>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</si>
  <si>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</si>
  <si>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</si>
  <si>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</si>
  <si>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</si>
  <si>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</si>
  <si>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</si>
  <si>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</si>
  <si>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</si>
  <si>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</si>
  <si>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</si>
  <si>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</si>
  <si>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</si>
  <si>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</si>
  <si>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</si>
  <si>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</si>
  <si>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</si>
  <si>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</si>
  <si>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</si>
  <si>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</si>
  <si>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</si>
  <si>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</si>
  <si>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</si>
  <si>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</si>
  <si>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</si>
  <si>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</si>
  <si>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</si>
  <si>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</si>
  <si>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</si>
  <si>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</si>
  <si>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</si>
  <si>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</si>
  <si>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</si>
  <si>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</si>
  <si>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</si>
  <si>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</si>
  <si>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</si>
  <si>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</si>
  <si>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</si>
  <si>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</si>
  <si>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</si>
  <si>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</si>
  <si>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</si>
  <si>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</si>
  <si>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</si>
  <si>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</si>
  <si>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</si>
  <si>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</si>
  <si>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</si>
  <si>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</si>
  <si>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</si>
  <si>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</si>
  <si>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</si>
  <si>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</si>
  <si>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</si>
  <si>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</si>
  <si>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</si>
  <si>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</si>
  <si>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</si>
  <si>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</si>
  <si>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</si>
  <si>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</si>
  <si>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</si>
  <si>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</si>
  <si>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</si>
  <si>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</si>
  <si>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</si>
  <si>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</si>
  <si>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</si>
  <si>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</si>
  <si>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</si>
  <si>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</si>
  <si>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</si>
  <si>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</si>
  <si>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</si>
  <si>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</si>
  <si>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</si>
  <si>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</si>
  <si>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</si>
  <si>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</si>
  <si>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</si>
  <si>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</si>
  <si>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</si>
  <si>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</si>
  <si>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</si>
  <si>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</si>
  <si>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</si>
  <si>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</si>
  <si>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</si>
  <si>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</si>
  <si>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</si>
  <si>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</si>
  <si>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</si>
  <si>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</si>
  <si>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</si>
  <si>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</si>
  <si>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</si>
  <si>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</si>
  <si>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</si>
  <si>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</si>
  <si>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</si>
  <si>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</si>
  <si>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</si>
  <si>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</si>
  <si>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</si>
  <si>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</si>
  <si>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</si>
  <si>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</si>
  <si>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</si>
  <si>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</si>
  <si>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</si>
  <si>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</si>
  <si>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</si>
  <si>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</si>
  <si>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</si>
  <si>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</si>
  <si>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</si>
  <si>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</si>
  <si>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</si>
  <si>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</si>
  <si>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</si>
  <si>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</si>
  <si>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</si>
  <si>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</si>
  <si>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</si>
  <si>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</si>
  <si>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</si>
  <si>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</si>
  <si>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</si>
  <si>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</si>
  <si>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</si>
  <si>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</si>
  <si>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</si>
  <si>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</si>
  <si>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</si>
  <si>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</si>
  <si>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</si>
  <si>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</si>
  <si>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</si>
  <si>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</si>
  <si>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</si>
  <si>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</si>
  <si>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</si>
  <si>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</si>
  <si>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</si>
  <si>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</si>
  <si>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</si>
  <si>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</si>
  <si>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</si>
  <si>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</si>
  <si>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</si>
  <si>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</si>
  <si>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</si>
  <si>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</si>
  <si>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</si>
  <si>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</si>
  <si>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</si>
  <si>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</si>
  <si>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</si>
  <si>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</si>
  <si>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</si>
  <si>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</si>
  <si>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</si>
  <si>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</si>
  <si>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</si>
  <si>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</si>
  <si>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</si>
  <si>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</si>
  <si>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</si>
  <si>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</si>
  <si>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</si>
  <si>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</si>
  <si>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</si>
  <si>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</si>
  <si>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</si>
  <si>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</si>
  <si>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</si>
  <si>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</si>
  <si>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</si>
  <si>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</si>
  <si>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</si>
  <si>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</si>
  <si>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</si>
  <si>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</si>
  <si>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</si>
  <si>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</si>
  <si>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</si>
  <si>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</si>
  <si>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</si>
  <si>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</si>
  <si>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</si>
  <si>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</si>
  <si>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</si>
  <si>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</si>
  <si>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</si>
  <si>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</si>
  <si>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</si>
  <si>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</si>
  <si>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</si>
  <si>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</si>
  <si>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</si>
  <si>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</si>
  <si>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</si>
  <si>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</si>
  <si>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</si>
  <si>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</si>
  <si>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</si>
  <si>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</si>
  <si>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</si>
  <si>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</si>
  <si>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</si>
  <si>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</si>
  <si>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</si>
  <si>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</si>
  <si>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</si>
  <si>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</si>
  <si>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</si>
  <si>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</si>
  <si>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</si>
  <si>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</si>
  <si>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</si>
  <si>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</si>
  <si>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</si>
  <si>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</si>
  <si>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</si>
  <si>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</si>
  <si>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</si>
  <si>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</si>
  <si>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</si>
  <si>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</si>
  <si>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</si>
  <si>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</si>
  <si>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</si>
  <si>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</si>
  <si>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</si>
  <si>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</si>
  <si>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</si>
  <si>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</si>
  <si>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</si>
  <si>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</si>
  <si>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</si>
  <si>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</si>
  <si>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</si>
  <si>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</si>
  <si>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</si>
  <si>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</si>
  <si>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</si>
  <si>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</si>
  <si>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</si>
  <si>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</si>
  <si>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</si>
  <si>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</si>
  <si>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</si>
  <si>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</si>
  <si>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</si>
  <si>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</si>
  <si>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</si>
  <si>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</si>
  <si>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</si>
  <si>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</si>
  <si>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</si>
  <si>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</si>
  <si>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</si>
  <si>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</si>
  <si>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</si>
  <si>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</si>
  <si>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</si>
  <si>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</si>
  <si>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</si>
  <si>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</si>
  <si>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</si>
  <si>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</si>
  <si>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</si>
  <si>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</si>
  <si>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</si>
  <si>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</si>
  <si>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</si>
  <si>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</si>
  <si>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</si>
  <si>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</si>
  <si>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</si>
  <si>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</si>
  <si>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</si>
  <si>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</si>
  <si>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</si>
  <si>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</si>
  <si>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</si>
  <si>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</si>
  <si>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</si>
  <si>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</si>
  <si>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</si>
  <si>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</si>
  <si>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</si>
  <si>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</si>
  <si>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</si>
  <si>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</si>
  <si>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</si>
  <si>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</si>
  <si>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</si>
  <si>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</si>
  <si>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</si>
  <si>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</si>
  <si>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</si>
  <si>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</si>
  <si>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</si>
  <si>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</si>
  <si>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</si>
  <si>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</si>
  <si>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</si>
  <si>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</si>
  <si>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</si>
  <si>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</si>
  <si>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</si>
  <si>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</si>
  <si>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</si>
  <si>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</si>
  <si>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</si>
  <si>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</si>
  <si>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</si>
  <si>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</si>
  <si>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</si>
  <si>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</si>
  <si>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</si>
  <si>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</si>
  <si>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</si>
  <si>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</si>
  <si>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</si>
  <si>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</si>
  <si>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</si>
  <si>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</si>
  <si>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</si>
  <si>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</si>
  <si>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</si>
  <si>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</si>
  <si>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</si>
  <si>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</si>
  <si>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</si>
  <si>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</si>
  <si>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</si>
  <si>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</si>
  <si>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</si>
  <si>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</si>
  <si>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</si>
  <si>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</si>
  <si>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</si>
  <si>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</si>
  <si>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</si>
  <si>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</si>
  <si>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</si>
  <si>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</si>
  <si>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</si>
  <si>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</si>
  <si>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</si>
  <si>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</si>
  <si>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</si>
  <si>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</si>
  <si>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</si>
  <si>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</si>
  <si>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</si>
  <si>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</si>
  <si>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</si>
  <si>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</si>
  <si>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</si>
  <si>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</si>
  <si>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</si>
  <si>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</si>
  <si>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</si>
  <si>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</si>
  <si>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</si>
  <si>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</si>
  <si>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</si>
  <si>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</si>
  <si>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</si>
  <si>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</si>
  <si>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</si>
  <si>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</si>
  <si>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</si>
  <si>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</si>
  <si>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</si>
  <si>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</si>
  <si>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</si>
  <si>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</si>
  <si>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</si>
  <si>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</si>
  <si>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</si>
  <si>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</si>
  <si>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</si>
  <si>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</si>
  <si>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</si>
  <si>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</si>
  <si>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</si>
  <si>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</si>
  <si>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</si>
  <si>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</si>
  <si>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</si>
  <si>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</si>
  <si>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</si>
  <si>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</si>
  <si>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</si>
  <si>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</si>
  <si>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</si>
  <si>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</si>
  <si>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</si>
  <si>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</si>
  <si>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</si>
  <si>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</si>
  <si>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</si>
  <si>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</si>
  <si>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</si>
  <si>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</si>
  <si>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</si>
  <si>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</si>
  <si>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</si>
  <si>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</si>
  <si>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</si>
  <si>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</si>
  <si>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</si>
  <si>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</si>
  <si>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</si>
  <si>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</si>
  <si>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</si>
  <si>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</si>
  <si>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</si>
  <si>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</si>
  <si>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</si>
  <si>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</si>
  <si>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</si>
  <si>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</si>
  <si>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</si>
  <si>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</si>
  <si>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</si>
  <si>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</si>
  <si>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</si>
  <si>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</si>
  <si>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</si>
  <si>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</si>
  <si>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</si>
  <si>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</si>
  <si>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</si>
  <si>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</si>
  <si>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</si>
  <si>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</si>
  <si>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</si>
  <si>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</si>
  <si>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</si>
  <si>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</si>
  <si>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</si>
  <si>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</si>
  <si>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</si>
  <si>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</si>
  <si>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</si>
  <si>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</si>
  <si>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</si>
  <si>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</si>
  <si>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</si>
  <si>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</si>
  <si>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</si>
  <si>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</si>
  <si>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</si>
  <si>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</si>
  <si>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</si>
  <si>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</si>
  <si>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</si>
  <si>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</si>
  <si>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</si>
  <si>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</si>
  <si>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</si>
  <si>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</si>
  <si>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</si>
  <si>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</si>
  <si>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</si>
  <si>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</si>
  <si>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</si>
  <si>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</si>
  <si>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</si>
  <si>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</si>
  <si>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</si>
  <si>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</si>
  <si>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</si>
  <si>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</si>
  <si>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</si>
  <si>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</si>
  <si>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</si>
  <si>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</si>
  <si>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</si>
  <si>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</si>
  <si>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</si>
  <si>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</si>
  <si>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</si>
  <si>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</si>
  <si>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</si>
  <si>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</si>
  <si>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</si>
  <si>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</si>
  <si>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</si>
  <si>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</si>
  <si>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</si>
  <si>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</si>
  <si>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</si>
  <si>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</si>
  <si>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</si>
  <si>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</si>
  <si>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</si>
  <si>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</si>
  <si>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</si>
  <si>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</si>
  <si>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</si>
  <si>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</si>
  <si>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</si>
  <si>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</si>
  <si>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</si>
  <si>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</si>
  <si>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</si>
  <si>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</si>
  <si>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</si>
  <si>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</si>
  <si>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</si>
  <si>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</si>
  <si>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</si>
  <si>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</si>
  <si>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</si>
  <si>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</si>
  <si>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</si>
  <si>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</si>
  <si>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</si>
  <si>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</si>
  <si>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</si>
  <si>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</si>
  <si>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</si>
  <si>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</si>
  <si>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</si>
  <si>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</si>
  <si>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</si>
  <si>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</si>
  <si>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</si>
  <si>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</si>
  <si>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</si>
  <si>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</si>
  <si>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</si>
  <si>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</si>
  <si>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</si>
  <si>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</si>
  <si>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</si>
  <si>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</si>
  <si>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</si>
  <si>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</si>
  <si>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</si>
  <si>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</si>
  <si>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</si>
  <si>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</si>
  <si>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</si>
  <si>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</si>
  <si>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</si>
  <si>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</si>
  <si>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</si>
  <si>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</si>
  <si>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</si>
  <si>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</si>
  <si>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</si>
  <si>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</si>
  <si>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</si>
  <si>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</si>
  <si>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</si>
  <si>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</si>
  <si>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</si>
  <si>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</si>
  <si>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</si>
  <si>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</si>
  <si>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</si>
  <si>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</si>
  <si>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</si>
  <si>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</si>
  <si>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</si>
  <si>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</si>
  <si>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</si>
  <si>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</si>
  <si>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</si>
  <si>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</si>
  <si>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</si>
  <si>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</si>
  <si>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</si>
  <si>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</si>
  <si>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</si>
  <si>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</si>
  <si>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</si>
  <si>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</si>
  <si>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</si>
  <si>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</si>
  <si>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</si>
  <si>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</si>
  <si>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</si>
  <si>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</si>
  <si>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</si>
  <si>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</si>
  <si>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</si>
  <si>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</si>
  <si>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</si>
  <si>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</si>
  <si>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</si>
  <si>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</si>
  <si>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</si>
  <si>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</si>
  <si>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</si>
  <si>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</si>
  <si>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</si>
  <si>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</si>
  <si>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</si>
  <si>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</si>
  <si>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</si>
  <si>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</si>
  <si>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</si>
  <si>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</si>
  <si>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</si>
  <si>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</si>
  <si>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</si>
  <si>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</si>
  <si>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</si>
  <si>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</si>
  <si>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</si>
  <si>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</si>
  <si>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</si>
  <si>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</si>
  <si>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</si>
  <si>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</si>
  <si>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</si>
  <si>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</si>
  <si>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</si>
  <si>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</si>
  <si>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</si>
  <si>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</si>
  <si>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</si>
  <si>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</si>
  <si>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</si>
  <si>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</si>
  <si>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</si>
  <si>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</si>
  <si>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</si>
  <si>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</si>
  <si>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</si>
  <si>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</si>
  <si>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</si>
  <si>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</si>
  <si>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</si>
  <si>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</si>
  <si>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</si>
  <si>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</si>
  <si>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</si>
  <si>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</si>
  <si>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</si>
  <si>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</si>
  <si>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</si>
  <si>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</si>
  <si>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</si>
  <si>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</si>
  <si>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</si>
  <si>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</si>
  <si>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</si>
  <si>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</si>
  <si>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</si>
  <si>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</si>
  <si>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</si>
  <si>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</si>
  <si>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</si>
  <si>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</si>
  <si>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</si>
  <si>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</si>
  <si>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</si>
  <si>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</si>
  <si>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</si>
  <si>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</si>
  <si>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</si>
  <si>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</si>
  <si>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</si>
  <si>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</si>
  <si>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</si>
  <si>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</si>
  <si>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</si>
  <si>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</si>
  <si>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</si>
  <si>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</si>
  <si>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</si>
  <si>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</si>
  <si>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</si>
  <si>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</si>
  <si>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</si>
  <si>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</si>
  <si>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</si>
  <si>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</si>
  <si>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</si>
  <si>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</si>
  <si>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</si>
  <si>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</si>
  <si>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</si>
  <si>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</si>
  <si>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</si>
  <si>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</si>
  <si>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</si>
  <si>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</si>
  <si>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</si>
  <si>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</si>
  <si>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</si>
  <si>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</si>
  <si>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</si>
  <si>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</si>
  <si>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</si>
  <si>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</si>
  <si>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</si>
  <si>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</si>
  <si>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</si>
  <si>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</si>
  <si>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</si>
  <si>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</si>
  <si>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</si>
  <si>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</si>
  <si>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</si>
  <si>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</si>
  <si>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</si>
  <si>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</si>
  <si>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</si>
  <si>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</si>
  <si>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</si>
  <si>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</si>
  <si>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</si>
  <si>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</si>
  <si>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</si>
  <si>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</si>
  <si>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</si>
  <si>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</si>
  <si>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</si>
  <si>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</si>
  <si>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</si>
  <si>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</si>
  <si>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</si>
  <si>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</si>
  <si>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</si>
  <si>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</si>
  <si>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</si>
  <si>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</si>
  <si>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</si>
  <si>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</si>
  <si>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</si>
  <si>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</si>
  <si>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</si>
  <si>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</si>
  <si>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</si>
  <si>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</si>
  <si>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</si>
  <si>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</si>
  <si>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</si>
  <si>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</si>
  <si>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</si>
  <si>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</si>
  <si>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</si>
  <si>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</si>
  <si>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</si>
  <si>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</si>
  <si>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</si>
  <si>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</si>
  <si>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</si>
  <si>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</si>
  <si>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</si>
  <si>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</si>
  <si>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</si>
  <si>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</si>
  <si>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</si>
  <si>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</si>
  <si>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</si>
  <si>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</si>
  <si>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</si>
  <si>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</si>
  <si>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</si>
  <si>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</si>
  <si>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</si>
  <si>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</si>
  <si>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</si>
  <si>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</si>
  <si>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</si>
  <si>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</si>
  <si>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</si>
  <si>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</si>
  <si>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</si>
  <si>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</si>
  <si>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</si>
  <si>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</si>
  <si>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</si>
  <si>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</si>
  <si>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</si>
  <si>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</si>
  <si>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</si>
  <si>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</si>
  <si>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</si>
  <si>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</si>
  <si>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</si>
  <si>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</si>
  <si>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</si>
  <si>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</si>
  <si>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</si>
  <si>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</si>
  <si>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</si>
  <si>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</si>
  <si>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</si>
  <si>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</si>
  <si>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</si>
  <si>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</si>
  <si>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</si>
  <si>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</si>
  <si>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</si>
  <si>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</si>
  <si>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</si>
  <si>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</si>
  <si>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</si>
  <si>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</si>
  <si>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</si>
  <si>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</si>
  <si>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</si>
  <si>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</si>
  <si>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</si>
  <si>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</si>
  <si>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</si>
  <si>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</si>
  <si>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</si>
  <si>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</si>
  <si>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</si>
  <si>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</si>
  <si>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</si>
  <si>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</si>
  <si>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</si>
  <si>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</si>
  <si>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</si>
  <si>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</si>
  <si>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</si>
  <si>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</si>
  <si>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</si>
  <si>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</si>
  <si>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</si>
  <si>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</si>
  <si>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</si>
  <si>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</si>
  <si>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</si>
  <si>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</si>
  <si>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</si>
  <si>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</si>
  <si>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</si>
  <si>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</si>
  <si>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</si>
  <si>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</si>
  <si>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</si>
  <si>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</si>
  <si>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</si>
  <si>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</si>
  <si>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</si>
  <si>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</si>
  <si>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</si>
  <si>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</si>
  <si>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</si>
  <si>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</si>
  <si>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</si>
  <si>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</si>
  <si>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</si>
  <si>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</si>
  <si>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</si>
  <si>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</si>
  <si>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</si>
  <si>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</si>
  <si>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</si>
  <si>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</si>
  <si>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</si>
  <si>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</si>
  <si>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</si>
  <si>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</si>
  <si>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</si>
  <si>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</si>
  <si>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</si>
  <si>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</si>
  <si>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</si>
  <si>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</si>
  <si>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</si>
  <si>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</si>
  <si>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</si>
  <si>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</si>
  <si>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</si>
  <si>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</si>
  <si>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</si>
  <si>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</si>
  <si>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</si>
  <si>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</si>
  <si>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</si>
  <si>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</si>
  <si>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</si>
  <si>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</si>
  <si>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</si>
  <si>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</si>
  <si>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</si>
  <si>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</si>
  <si>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</si>
  <si>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</si>
  <si>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</si>
  <si>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</si>
  <si>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</si>
  <si>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</si>
  <si>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</si>
  <si>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</si>
  <si>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</si>
  <si>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</si>
  <si>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</si>
  <si>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</si>
  <si>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</si>
  <si>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</si>
  <si>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</si>
  <si>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</si>
  <si>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</si>
  <si>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</si>
  <si>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</si>
  <si>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</si>
  <si>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</si>
  <si>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</si>
  <si>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</si>
  <si>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</si>
  <si>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</si>
  <si>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</si>
  <si>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</si>
  <si>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</si>
  <si>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</si>
  <si>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</si>
  <si>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</si>
  <si>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</si>
  <si>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</si>
  <si>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</si>
  <si>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</si>
  <si>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</si>
  <si>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</si>
  <si>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</si>
  <si>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</si>
  <si>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</si>
  <si>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</si>
  <si>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</si>
  <si>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</si>
  <si>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</si>
  <si>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</si>
  <si>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</si>
  <si>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</si>
  <si>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</si>
  <si>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</si>
  <si>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</si>
  <si>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</si>
  <si>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</si>
  <si>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</si>
  <si>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</si>
  <si>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</si>
  <si>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</si>
  <si>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</si>
  <si>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</si>
  <si>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</si>
  <si>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</si>
  <si>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</si>
  <si>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</si>
  <si>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</si>
  <si>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</si>
  <si>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</si>
  <si>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</si>
  <si>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</si>
  <si>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</si>
  <si>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</si>
  <si>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</si>
  <si>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</si>
  <si>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</si>
  <si>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</si>
  <si>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</si>
  <si>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</si>
  <si>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</si>
  <si>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</si>
  <si>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</si>
  <si>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</si>
  <si>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</si>
  <si>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</si>
  <si>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</si>
  <si>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</si>
  <si>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</si>
  <si>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</si>
  <si>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</si>
  <si>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</si>
  <si>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</si>
  <si>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</si>
  <si>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</si>
  <si>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</si>
  <si>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</si>
  <si>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</si>
  <si>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</si>
  <si>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</si>
  <si>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</si>
  <si>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</si>
  <si>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</si>
  <si>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</si>
  <si>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</si>
  <si>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</si>
  <si>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</si>
  <si>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</si>
  <si>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</si>
  <si>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</si>
  <si>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</si>
  <si>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</si>
  <si>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</si>
  <si>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</si>
  <si>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</si>
  <si>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</si>
  <si>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</si>
  <si>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</si>
  <si>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</si>
  <si>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</si>
  <si>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</si>
  <si>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</si>
  <si>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</si>
  <si>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</si>
  <si>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</si>
  <si>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</si>
  <si>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</si>
  <si>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</si>
  <si>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</si>
  <si>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</si>
  <si>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</si>
  <si>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</si>
  <si>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</si>
  <si>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</si>
  <si>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</si>
  <si>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</si>
  <si>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</si>
  <si>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</si>
  <si>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</si>
  <si>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</si>
  <si>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</si>
  <si>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</si>
  <si>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</si>
  <si>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</si>
  <si>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</si>
  <si>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</si>
  <si>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</si>
  <si>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</si>
  <si>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</si>
  <si>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</si>
  <si>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</si>
  <si>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</si>
  <si>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</si>
  <si>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</si>
  <si>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</si>
  <si>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</si>
  <si>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</si>
  <si>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</si>
  <si>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</si>
  <si>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</si>
  <si>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</si>
  <si>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</si>
  <si>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</si>
  <si>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</si>
  <si>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</si>
  <si>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</si>
  <si>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</si>
  <si>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</si>
  <si>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</si>
  <si>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</si>
  <si>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</si>
  <si>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</si>
  <si>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</si>
  <si>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</si>
  <si>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</si>
  <si>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</si>
  <si>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</si>
  <si>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</si>
  <si>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</si>
  <si>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</si>
  <si>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</si>
  <si>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</si>
  <si>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</si>
  <si>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</si>
  <si>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</si>
  <si>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</si>
  <si>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</si>
  <si>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</si>
  <si>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</si>
  <si>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</si>
  <si>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</si>
  <si>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</si>
  <si>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</si>
  <si>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</si>
  <si>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</si>
  <si>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</si>
  <si>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</si>
  <si>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</si>
  <si>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</si>
  <si>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</si>
  <si>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</si>
  <si>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</si>
  <si>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</si>
  <si>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</si>
  <si>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</si>
  <si>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</si>
  <si>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</si>
  <si>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</si>
  <si>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</si>
  <si>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</si>
  <si>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</si>
  <si>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</si>
  <si>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</si>
  <si>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</si>
  <si>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</si>
  <si>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</si>
  <si>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</si>
  <si>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</si>
  <si>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</si>
  <si>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</si>
  <si>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</si>
  <si>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</si>
  <si>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</si>
  <si>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</si>
  <si>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</si>
  <si>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</si>
  <si>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</si>
  <si>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</si>
  <si>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</si>
  <si>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</si>
  <si>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</si>
  <si>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</si>
  <si>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</si>
  <si>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</si>
  <si>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</si>
  <si>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</si>
  <si>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</si>
  <si>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</si>
  <si>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</si>
  <si>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</si>
  <si>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</si>
  <si>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</si>
  <si>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</si>
  <si>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</si>
  <si>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</si>
  <si>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</si>
  <si>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</si>
  <si>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</si>
  <si>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</si>
  <si>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</si>
  <si>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</si>
  <si>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</si>
  <si>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</si>
  <si>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</si>
  <si>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</si>
  <si>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</si>
  <si>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</si>
  <si>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</si>
  <si>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</si>
  <si>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</si>
  <si>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</si>
  <si>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</si>
  <si>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</si>
  <si>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</si>
  <si>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</si>
  <si>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</si>
  <si>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</si>
  <si>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</si>
  <si>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</si>
  <si>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</si>
  <si>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</si>
  <si>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</si>
  <si>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</si>
  <si>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</si>
  <si>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</si>
  <si>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</si>
  <si>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</si>
  <si>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</si>
  <si>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</si>
  <si>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</si>
  <si>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</si>
  <si>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</si>
  <si>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</si>
  <si>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</si>
  <si>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</si>
  <si>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</si>
  <si>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</si>
  <si>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</si>
  <si>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</si>
  <si>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</si>
  <si>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</si>
  <si>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</si>
  <si>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</si>
  <si>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</si>
  <si>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</si>
  <si>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</si>
  <si>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</si>
  <si>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</si>
  <si>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</si>
  <si>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</si>
  <si>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</si>
  <si>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</si>
  <si>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</si>
  <si>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</si>
  <si>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</si>
  <si>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</si>
  <si>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</si>
  <si>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</si>
  <si>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</si>
  <si>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</si>
  <si>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</si>
  <si>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</si>
  <si>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</si>
  <si>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</si>
  <si>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</si>
  <si>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</si>
  <si>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</si>
  <si>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</si>
  <si>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</si>
  <si>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</si>
  <si>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</si>
  <si>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</si>
  <si>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</si>
  <si>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</si>
  <si>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</si>
  <si>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</si>
  <si>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</si>
  <si>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</si>
  <si>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</si>
  <si>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</si>
  <si>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</si>
  <si>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</si>
  <si>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</si>
  <si>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</si>
  <si>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</si>
  <si>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</si>
  <si>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</si>
  <si>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</si>
  <si>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</si>
  <si>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</si>
  <si>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</si>
  <si>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</si>
  <si>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</si>
  <si>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</si>
  <si>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</si>
  <si>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</si>
  <si>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</si>
  <si>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</si>
  <si>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</si>
  <si>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</si>
  <si>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</si>
  <si>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</si>
  <si>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</si>
  <si>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</si>
  <si>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</si>
  <si>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</si>
  <si>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</si>
  <si>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</si>
  <si>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</si>
  <si>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</si>
  <si>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</si>
  <si>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</si>
  <si>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</si>
  <si>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</si>
  <si>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</si>
  <si>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</si>
  <si>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</si>
  <si>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</si>
  <si>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</si>
  <si>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</si>
  <si>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</si>
  <si>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</si>
  <si>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</si>
  <si>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</si>
  <si>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</si>
  <si>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</si>
  <si>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</si>
  <si>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</si>
  <si>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</si>
  <si>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</si>
  <si>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</si>
  <si>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</si>
  <si>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</si>
  <si>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</si>
  <si>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</si>
  <si>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</si>
  <si>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</si>
  <si>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</si>
  <si>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</si>
  <si>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</si>
  <si>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</si>
  <si>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</si>
  <si>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</si>
  <si>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</si>
  <si>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</si>
  <si>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</si>
  <si>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</si>
  <si>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</si>
  <si>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</si>
  <si>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</si>
  <si>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</si>
  <si>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</si>
  <si>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</si>
  <si>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</si>
  <si>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</si>
  <si>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</si>
  <si>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</si>
  <si>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</si>
  <si>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</si>
  <si>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</si>
  <si>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</si>
  <si>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</si>
  <si>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</si>
  <si>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</si>
  <si>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</si>
  <si>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</si>
  <si>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</si>
  <si>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</si>
  <si>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</si>
  <si>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</si>
  <si>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</si>
  <si>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</si>
  <si>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</si>
  <si>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</si>
  <si>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</si>
  <si>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</si>
  <si>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</si>
  <si>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</si>
  <si>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</si>
  <si>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</si>
  <si>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</si>
  <si>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</si>
  <si>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</si>
  <si>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</si>
  <si>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</si>
  <si>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</si>
  <si>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</si>
  <si>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</si>
  <si>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</si>
  <si>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</si>
  <si>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</si>
  <si>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</si>
  <si>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</si>
  <si>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</si>
  <si>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</si>
  <si>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</si>
  <si>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</si>
  <si>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</si>
  <si>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</si>
  <si>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</si>
  <si>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</si>
  <si>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</si>
  <si>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</si>
  <si>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</si>
  <si>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</si>
  <si>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</si>
  <si>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</si>
  <si>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</si>
  <si>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</si>
  <si>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</si>
  <si>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</si>
  <si>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</si>
  <si>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</si>
  <si>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</si>
  <si>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</si>
  <si>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</si>
  <si>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</si>
  <si>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</si>
  <si>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</si>
  <si>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</si>
  <si>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</si>
  <si>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</si>
  <si>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</si>
  <si>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</si>
  <si>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</si>
  <si>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</si>
  <si>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</si>
  <si>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</si>
  <si>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</si>
  <si>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</si>
  <si>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</si>
  <si>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</si>
  <si>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</si>
  <si>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</si>
  <si>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</si>
  <si>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</si>
  <si>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</si>
  <si>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</si>
  <si>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</si>
  <si>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</si>
  <si>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</si>
  <si>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</si>
  <si>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</si>
  <si>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</si>
  <si>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</si>
  <si>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</si>
  <si>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</si>
  <si>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</si>
  <si>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</si>
  <si>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</si>
  <si>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</si>
  <si>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</si>
  <si>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</si>
  <si>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</si>
  <si>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</si>
  <si>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</si>
  <si>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</si>
  <si>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</si>
  <si>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</si>
  <si>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</si>
  <si>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</si>
  <si>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</si>
  <si>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</si>
  <si>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</si>
  <si>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</si>
  <si>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</si>
  <si>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</si>
  <si>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</si>
  <si>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</si>
  <si>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</si>
  <si>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</si>
  <si>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</si>
  <si>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</si>
  <si>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</si>
  <si>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</si>
  <si>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</si>
  <si>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</si>
  <si>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</si>
  <si>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</si>
  <si>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</si>
  <si>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</si>
  <si>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</si>
  <si>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</si>
  <si>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</si>
  <si>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</si>
  <si>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</si>
  <si>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</si>
  <si>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</si>
  <si>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</si>
  <si>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</si>
  <si>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</si>
  <si>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</si>
  <si>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</si>
  <si>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</si>
  <si>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</si>
  <si>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</si>
  <si>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</si>
  <si>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</si>
  <si>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</si>
  <si>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</si>
  <si>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</si>
  <si>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</si>
  <si>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</si>
  <si>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</si>
  <si>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</si>
  <si>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</si>
  <si>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</si>
  <si>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</si>
  <si>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</si>
  <si>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</si>
  <si>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</si>
  <si>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</si>
  <si>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</si>
  <si>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</si>
  <si>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</si>
  <si>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</si>
  <si>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</si>
  <si>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</si>
  <si>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</si>
  <si>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</si>
  <si>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</si>
  <si>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</si>
  <si>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</si>
  <si>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</si>
  <si>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</si>
  <si>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</si>
  <si>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</si>
  <si>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</si>
  <si>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</si>
  <si>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</si>
  <si>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</si>
  <si>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</si>
  <si>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</si>
  <si>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</si>
  <si>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</si>
  <si>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</si>
  <si>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</si>
  <si>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</si>
  <si>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</si>
  <si>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</si>
  <si>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</si>
  <si>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</si>
  <si>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</si>
  <si>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</si>
  <si>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</si>
  <si>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</si>
  <si>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</si>
  <si>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</si>
  <si>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</si>
  <si>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</si>
  <si>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</si>
  <si>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</si>
  <si>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</si>
  <si>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</si>
  <si>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</si>
  <si>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</si>
  <si>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</si>
  <si>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</si>
  <si>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</si>
  <si>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</si>
  <si>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</si>
  <si>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</si>
  <si>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</si>
  <si>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</si>
  <si>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</si>
  <si>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</si>
  <si>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</si>
  <si>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</si>
  <si>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</si>
  <si>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</si>
  <si>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</si>
  <si>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</si>
  <si>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</si>
  <si>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</si>
  <si>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</si>
  <si>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</si>
  <si>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</si>
  <si>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</si>
  <si>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</si>
  <si>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</si>
  <si>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</si>
  <si>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</si>
  <si>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</si>
  <si>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</si>
  <si>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</si>
  <si>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</si>
  <si>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</si>
  <si>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</si>
  <si>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</si>
  <si>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</si>
  <si>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</si>
  <si>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</si>
  <si>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</si>
  <si>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</si>
  <si>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</si>
  <si>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</si>
  <si>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</si>
  <si>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</si>
  <si>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</si>
  <si>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</si>
  <si>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</si>
  <si>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</si>
  <si>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</si>
  <si>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</si>
  <si>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</si>
  <si>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</si>
  <si>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</si>
  <si>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</si>
  <si>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</si>
  <si>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</si>
  <si>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</si>
  <si>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</si>
  <si>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</si>
  <si>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</si>
  <si>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</si>
  <si>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</si>
  <si>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</si>
  <si>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</si>
  <si>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</si>
  <si>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</si>
  <si>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</si>
  <si>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</si>
  <si>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</si>
  <si>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</si>
  <si>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</si>
  <si>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</si>
  <si>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</si>
  <si>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</si>
  <si>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</si>
  <si>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</si>
  <si>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</si>
  <si>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</si>
  <si>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</si>
  <si>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</si>
  <si>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</si>
  <si>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</si>
  <si>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</si>
  <si>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</si>
  <si>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</si>
  <si>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</si>
  <si>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</si>
  <si>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</si>
  <si>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</si>
  <si>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</si>
  <si>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</si>
  <si>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</si>
  <si>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</si>
  <si>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</si>
  <si>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</si>
  <si>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</si>
  <si>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</si>
  <si>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</si>
  <si>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</si>
  <si>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</si>
  <si>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</si>
  <si>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</si>
  <si>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</si>
  <si>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</si>
  <si>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</si>
  <si>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</si>
  <si>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</si>
  <si>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</si>
  <si>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</si>
  <si>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</si>
  <si>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</si>
  <si>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</si>
  <si>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</si>
  <si>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</si>
  <si>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</si>
  <si>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</si>
  <si>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</si>
  <si>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</si>
  <si>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</si>
  <si>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</si>
  <si>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</si>
  <si>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</si>
  <si>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</si>
  <si>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</si>
  <si>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</si>
  <si>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</si>
  <si>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</si>
  <si>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</si>
  <si>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</si>
  <si>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</si>
  <si>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</si>
  <si>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</si>
  <si>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</si>
  <si>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</si>
  <si>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</si>
  <si>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</si>
  <si>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</si>
  <si>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</si>
  <si>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</si>
  <si>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</si>
  <si>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</si>
  <si>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</si>
  <si>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</si>
  <si>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</si>
  <si>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</si>
  <si>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</si>
  <si>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</si>
  <si>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</si>
  <si>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</si>
  <si>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</si>
  <si>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</si>
  <si>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</si>
  <si>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</si>
  <si>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</si>
  <si>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</si>
  <si>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</si>
  <si>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</si>
  <si>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</si>
  <si>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</si>
  <si>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</si>
  <si>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</si>
  <si>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</si>
  <si>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</si>
  <si>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</si>
  <si>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</si>
  <si>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</si>
  <si>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</si>
  <si>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</si>
  <si>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</si>
  <si>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</si>
  <si>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</si>
  <si>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</si>
  <si>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</si>
  <si>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</si>
  <si>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</si>
  <si>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</si>
  <si>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</si>
  <si>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</si>
  <si>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</si>
  <si>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</si>
  <si>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</si>
  <si>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</si>
  <si>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</si>
  <si>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</si>
  <si>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</si>
  <si>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</si>
  <si>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</si>
  <si>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</si>
  <si>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</si>
  <si>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</si>
  <si>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</si>
  <si>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</si>
  <si>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</si>
  <si>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</si>
  <si>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</si>
  <si>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</si>
  <si>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</si>
  <si>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</si>
  <si>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</si>
  <si>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</si>
  <si>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</si>
  <si>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</si>
  <si>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</si>
  <si>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</si>
  <si>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</si>
  <si>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</si>
  <si>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</si>
  <si>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</si>
  <si>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</si>
  <si>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</si>
  <si>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</si>
  <si>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</si>
  <si>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</si>
  <si>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</si>
  <si>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</si>
  <si>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</si>
  <si>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</si>
  <si>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</si>
  <si>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</si>
  <si>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</si>
  <si>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</si>
  <si>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</si>
  <si>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</si>
  <si>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</si>
  <si>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</si>
  <si>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</si>
  <si>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</si>
  <si>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</si>
  <si>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</si>
  <si>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</si>
  <si>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</si>
  <si>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</si>
  <si>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</si>
  <si>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</si>
  <si>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</si>
  <si>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</si>
  <si>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</si>
  <si>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</si>
  <si>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</si>
  <si>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</si>
  <si>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</si>
  <si>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</si>
  <si>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</si>
  <si>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</si>
  <si>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</si>
  <si>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</si>
  <si>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</si>
  <si>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</si>
  <si>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</si>
  <si>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</si>
  <si>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</si>
  <si>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</si>
  <si>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</si>
  <si>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</si>
  <si>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</si>
  <si>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</si>
  <si>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</si>
  <si>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</si>
  <si>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</si>
  <si>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</si>
  <si>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</si>
  <si>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</si>
  <si>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</si>
  <si>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</si>
  <si>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</si>
  <si>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</si>
  <si>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</si>
  <si>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</si>
  <si>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</si>
  <si>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</si>
  <si>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</si>
  <si>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</si>
  <si>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</si>
  <si>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</si>
  <si>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</si>
  <si>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</si>
  <si>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</si>
  <si>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</si>
  <si>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</si>
  <si>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</si>
  <si>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</si>
  <si>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</si>
  <si>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</si>
  <si>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</si>
  <si>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</si>
  <si>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</si>
  <si>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</si>
  <si>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</si>
  <si>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</si>
  <si>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</si>
  <si>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</si>
  <si>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</si>
  <si>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</si>
  <si>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</si>
  <si>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</si>
  <si>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</si>
  <si>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</si>
  <si>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</si>
  <si>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</si>
  <si>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</si>
  <si>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</si>
  <si>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</si>
  <si>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</si>
  <si>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</si>
  <si>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</si>
  <si>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</si>
  <si>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</si>
  <si>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</si>
  <si>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</si>
  <si>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</si>
  <si>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</si>
  <si>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</si>
  <si>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</si>
  <si>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</si>
  <si>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</si>
  <si>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</si>
  <si>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</si>
  <si>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</si>
  <si>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</si>
  <si>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</si>
  <si>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</si>
  <si>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</si>
  <si>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</si>
  <si>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</si>
  <si>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</si>
  <si>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</si>
  <si>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</si>
  <si>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</si>
  <si>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</si>
  <si>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</si>
  <si>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</si>
  <si>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</si>
  <si>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</si>
  <si>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</si>
  <si>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</si>
  <si>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</si>
  <si>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</si>
  <si>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</si>
  <si>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</si>
  <si>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</si>
  <si>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</si>
  <si>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</si>
  <si>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</si>
  <si>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</si>
  <si>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</si>
  <si>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</si>
  <si>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</si>
  <si>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</si>
  <si>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</si>
  <si>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</si>
  <si>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</si>
  <si>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</si>
  <si>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</si>
  <si>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</si>
  <si>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</si>
  <si>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</si>
  <si>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</si>
  <si>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</si>
  <si>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</si>
  <si>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</si>
  <si>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</si>
  <si>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</si>
  <si>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</si>
  <si>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</si>
  <si>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</si>
  <si>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</si>
  <si>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</si>
  <si>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</si>
  <si>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</si>
  <si>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</si>
  <si>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</si>
  <si>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</si>
  <si>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</si>
  <si>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</si>
  <si>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</si>
  <si>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</si>
  <si>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</si>
  <si>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</si>
  <si>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</si>
  <si>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</si>
  <si>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</si>
  <si>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</si>
  <si>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</si>
  <si>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</si>
  <si>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</si>
  <si>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</si>
  <si>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</si>
  <si>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</si>
  <si>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</si>
  <si>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</si>
  <si>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</si>
  <si>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</si>
  <si>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</si>
  <si>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</si>
  <si>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</si>
  <si>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</si>
  <si>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</si>
  <si>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</si>
  <si>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</si>
  <si>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</si>
  <si>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</si>
  <si>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</si>
  <si>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</si>
  <si>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</si>
  <si>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</si>
  <si>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</si>
  <si>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</si>
  <si>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</si>
  <si>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</si>
  <si>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</si>
  <si>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</si>
  <si>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</si>
  <si>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</si>
  <si>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</si>
  <si>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</si>
  <si>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</si>
  <si>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</si>
  <si>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</si>
  <si>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</si>
  <si>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</si>
  <si>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</si>
  <si>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</si>
  <si>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</si>
  <si>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</si>
  <si>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</si>
  <si>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</si>
  <si>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</si>
  <si>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</si>
  <si>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</si>
  <si>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</si>
  <si>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</si>
  <si>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</si>
  <si>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</si>
  <si>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</si>
  <si>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</si>
  <si>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</si>
  <si>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</si>
  <si>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</si>
  <si>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</si>
  <si>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</si>
  <si>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</si>
  <si>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</si>
  <si>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</si>
  <si>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</si>
  <si>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</si>
  <si>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</si>
  <si>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</si>
  <si>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</si>
  <si>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</si>
  <si>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</si>
  <si>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</si>
  <si>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</si>
  <si>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</si>
  <si>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</si>
  <si>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</si>
  <si>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</si>
  <si>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</si>
  <si>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</si>
  <si>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</si>
  <si>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</si>
  <si>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</si>
  <si>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</si>
  <si>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</si>
  <si>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</si>
  <si>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</si>
  <si>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</si>
  <si>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</si>
  <si>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</si>
  <si>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</si>
  <si>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</si>
  <si>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</si>
  <si>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</si>
  <si>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</si>
  <si>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</si>
  <si>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</si>
  <si>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</si>
  <si>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</si>
  <si>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</si>
  <si>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</si>
  <si>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</si>
  <si>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</si>
  <si>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</si>
  <si>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</si>
  <si>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</si>
  <si>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</si>
  <si>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</si>
  <si>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</si>
  <si>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</si>
  <si>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</si>
  <si>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</si>
  <si>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</si>
  <si>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</si>
  <si>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</si>
  <si>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</si>
  <si>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</si>
  <si>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</si>
  <si>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</si>
  <si>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</si>
  <si>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</si>
  <si>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</si>
  <si>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</si>
  <si>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</si>
  <si>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</si>
  <si>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</si>
  <si>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</si>
  <si>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</si>
  <si>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</si>
  <si>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</si>
  <si>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</si>
  <si>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</si>
  <si>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</si>
  <si>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</si>
  <si>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</si>
  <si>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</si>
  <si>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</si>
  <si>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</si>
  <si>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</si>
  <si>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</si>
  <si>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</si>
  <si>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</si>
  <si>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</si>
  <si>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</si>
  <si>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</si>
  <si>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</si>
  <si>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</si>
  <si>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</si>
  <si>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</si>
  <si>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</si>
  <si>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</si>
  <si>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</si>
  <si>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</si>
  <si>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</si>
  <si>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</si>
  <si>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</si>
  <si>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</si>
  <si>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</si>
  <si>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</si>
  <si>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</si>
  <si>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</si>
  <si>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</si>
  <si>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</si>
  <si>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</si>
  <si>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</si>
  <si>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</si>
  <si>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</si>
  <si>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</si>
  <si>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</si>
  <si>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</si>
  <si>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</si>
  <si>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</si>
  <si>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</si>
  <si>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</si>
  <si>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</si>
  <si>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</si>
  <si>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</si>
  <si>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</si>
  <si>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</si>
  <si>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</si>
  <si>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</si>
  <si>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</si>
  <si>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</si>
  <si>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</si>
  <si>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</si>
  <si>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</si>
  <si>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</si>
  <si>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</si>
  <si>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</si>
  <si>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</si>
  <si>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</si>
  <si>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</si>
  <si>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</si>
  <si>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</si>
  <si>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</si>
  <si>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</si>
  <si>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</si>
  <si>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</si>
  <si>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</si>
  <si>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</si>
  <si>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</si>
  <si>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</si>
  <si>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</si>
  <si>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</si>
  <si>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</si>
  <si>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</si>
  <si>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</si>
  <si>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</si>
  <si>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</si>
  <si>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</si>
  <si>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</si>
  <si>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</si>
  <si>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</si>
  <si>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</si>
  <si>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</si>
  <si>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</si>
  <si>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</si>
  <si>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</si>
  <si>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</si>
  <si>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</si>
  <si>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</si>
  <si>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</si>
  <si>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</si>
  <si>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</si>
  <si>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</si>
  <si>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</si>
  <si>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</si>
  <si>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</si>
  <si>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</si>
  <si>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</si>
  <si>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</si>
  <si>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</si>
  <si>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</si>
  <si>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</si>
  <si>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</si>
  <si>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</si>
  <si>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</si>
  <si>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</si>
  <si>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</si>
  <si>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</si>
  <si>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</si>
  <si>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</si>
  <si>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</si>
  <si>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</si>
  <si>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</si>
  <si>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</si>
  <si>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</si>
  <si>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</si>
  <si>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</si>
  <si>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</si>
  <si>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</si>
  <si>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</si>
  <si>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</si>
  <si>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</si>
  <si>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</si>
  <si>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</si>
  <si>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</si>
  <si>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</si>
  <si>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</si>
  <si>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</si>
  <si>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</si>
  <si>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</si>
  <si>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</si>
  <si>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</si>
  <si>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</si>
  <si>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</si>
  <si>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</si>
  <si>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</si>
  <si>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</si>
  <si>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</si>
  <si>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</si>
  <si>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</si>
  <si>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</si>
  <si>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</si>
  <si>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</si>
  <si>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</si>
  <si>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</si>
  <si>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</si>
  <si>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</si>
  <si>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</si>
  <si>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</si>
  <si>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</si>
  <si>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</si>
  <si>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</si>
  <si>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</si>
  <si>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</si>
  <si>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</si>
  <si>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</si>
  <si>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</si>
  <si>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</si>
  <si>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</si>
  <si>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</si>
  <si>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</si>
  <si>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</si>
  <si>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</si>
  <si>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</si>
  <si>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</si>
  <si>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</si>
  <si>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</si>
  <si>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</si>
  <si>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</si>
  <si>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</si>
  <si>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</si>
  <si>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</si>
  <si>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</si>
  <si>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</si>
  <si>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</si>
  <si>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</si>
  <si>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</si>
  <si>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</si>
  <si>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</si>
  <si>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</si>
  <si>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</si>
  <si>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</si>
  <si>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</si>
  <si>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</si>
  <si>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</si>
  <si>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</si>
  <si>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</si>
  <si>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</si>
  <si>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</si>
  <si>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</si>
  <si>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</si>
  <si>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</si>
  <si>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</si>
  <si>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</si>
  <si>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</si>
  <si>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</si>
  <si>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</si>
  <si>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</si>
  <si>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</si>
  <si>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</si>
  <si>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</si>
  <si>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</si>
  <si>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</si>
  <si>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</si>
  <si>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</si>
  <si>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</si>
  <si>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</si>
  <si>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</si>
  <si>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</si>
  <si>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</si>
  <si>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</si>
  <si>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</si>
  <si>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</si>
  <si>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</si>
  <si>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</si>
  <si>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</si>
  <si>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</si>
  <si>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</si>
  <si>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</si>
  <si>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</si>
  <si>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</si>
  <si>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</si>
  <si>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</si>
  <si>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</si>
  <si>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</si>
  <si>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</si>
  <si>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</si>
  <si>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</si>
  <si>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</si>
  <si>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</si>
  <si>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</si>
  <si>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</si>
  <si>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</si>
  <si>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</si>
  <si>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</si>
  <si>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</si>
  <si>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</si>
  <si>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</si>
  <si>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</si>
  <si>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</si>
  <si>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</si>
  <si>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</si>
  <si>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</si>
  <si>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</si>
  <si>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</si>
  <si>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</si>
  <si>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</si>
  <si>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</si>
  <si>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</si>
  <si>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</si>
  <si>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</si>
  <si>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</si>
  <si>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</si>
  <si>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</si>
  <si>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</si>
  <si>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</si>
  <si>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</si>
  <si>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</si>
  <si>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</si>
  <si>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</si>
  <si>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</si>
  <si>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</si>
  <si>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</si>
  <si>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</si>
  <si>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</si>
  <si>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</si>
  <si>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</si>
  <si>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</si>
  <si>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</si>
  <si>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</si>
  <si>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</si>
  <si>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</si>
  <si>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</si>
  <si>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</si>
  <si>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</si>
  <si>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</si>
  <si>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</si>
  <si>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</si>
  <si>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</si>
  <si>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</si>
  <si>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</si>
  <si>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</si>
  <si>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</si>
  <si>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</si>
  <si>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</si>
  <si>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</si>
  <si>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</si>
  <si>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</si>
  <si>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</si>
  <si>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</si>
  <si>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</si>
  <si>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</si>
  <si>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</si>
  <si>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</si>
  <si>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</si>
  <si>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</si>
  <si>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</si>
  <si>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</si>
  <si>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</si>
  <si>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</si>
  <si>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</si>
  <si>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</si>
  <si>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</si>
  <si>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</si>
  <si>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</si>
  <si>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</si>
  <si>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</si>
  <si>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</si>
  <si>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</si>
  <si>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</si>
  <si>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</si>
  <si>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</si>
  <si>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</si>
  <si>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</si>
  <si>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</si>
  <si>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</si>
  <si>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</si>
  <si>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</si>
  <si>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</si>
  <si>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</si>
  <si>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</si>
  <si>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</si>
  <si>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</si>
  <si>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</si>
  <si>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</si>
  <si>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</si>
  <si>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</si>
  <si>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</si>
  <si>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</si>
  <si>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</si>
  <si>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</si>
  <si>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</si>
  <si>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</si>
  <si>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</si>
  <si>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</si>
  <si>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</si>
  <si>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</si>
  <si>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</si>
  <si>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</si>
  <si>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</si>
  <si>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</si>
  <si>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</si>
  <si>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</si>
  <si>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</si>
  <si>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</si>
  <si>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</si>
  <si>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</si>
  <si>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</si>
  <si>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</si>
  <si>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</si>
  <si>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</si>
  <si>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</si>
  <si>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</si>
  <si>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</si>
  <si>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</si>
  <si>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</si>
  <si>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</si>
  <si>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</si>
  <si>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</si>
  <si>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</si>
  <si>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</si>
  <si>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</si>
  <si>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</si>
  <si>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</si>
  <si>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</si>
  <si>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</si>
  <si>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</si>
  <si>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</si>
  <si>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</si>
  <si>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</si>
  <si>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</si>
  <si>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</si>
  <si>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</si>
  <si>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</si>
  <si>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</si>
  <si>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</si>
  <si>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</si>
  <si>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</si>
  <si>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</si>
  <si>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</si>
  <si>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</si>
  <si>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</si>
  <si>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</si>
  <si>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</si>
  <si>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</si>
  <si>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</si>
  <si>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</si>
  <si>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</si>
  <si>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</si>
  <si>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</si>
  <si>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</si>
  <si>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</si>
  <si>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</si>
  <si>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</si>
  <si>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</si>
  <si>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</si>
  <si>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</si>
  <si>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</si>
  <si>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</si>
  <si>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</si>
  <si>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</si>
  <si>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</si>
  <si>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</si>
  <si>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</si>
  <si>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</si>
  <si>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</si>
  <si>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</si>
  <si>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</si>
  <si>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</si>
  <si>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</si>
  <si>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</si>
  <si>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</si>
  <si>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</si>
  <si>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</si>
  <si>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</si>
  <si>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</si>
  <si>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</si>
  <si>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</si>
  <si>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</si>
  <si>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</si>
  <si>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</si>
  <si>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</si>
  <si>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</si>
  <si>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</si>
  <si>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</si>
  <si>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</si>
  <si>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</si>
  <si>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</si>
  <si>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</si>
  <si>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</si>
  <si>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</si>
  <si>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</si>
  <si>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</si>
  <si>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</si>
  <si>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</si>
  <si>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</si>
  <si>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</si>
  <si>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</si>
  <si>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</si>
  <si>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</si>
  <si>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</si>
  <si>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</si>
  <si>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</si>
  <si>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</si>
  <si>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</si>
  <si>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</si>
  <si>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</si>
  <si>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</si>
  <si>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</si>
  <si>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</si>
  <si>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</si>
  <si>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</si>
  <si>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</si>
  <si>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</si>
  <si>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</si>
  <si>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</si>
  <si>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</si>
  <si>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</si>
  <si>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</si>
  <si>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</si>
  <si>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</si>
  <si>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</si>
  <si>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</si>
  <si>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</si>
  <si>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</si>
  <si>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</si>
  <si>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</si>
  <si>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</si>
  <si>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</si>
  <si>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</si>
  <si>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</si>
  <si>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</si>
  <si>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</si>
  <si>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</si>
  <si>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</si>
  <si>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</si>
  <si>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</si>
  <si>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</si>
  <si>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</si>
  <si>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</si>
  <si>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</si>
  <si>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</si>
  <si>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</si>
  <si>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</si>
  <si>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</si>
  <si>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</si>
  <si>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</si>
  <si>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</si>
  <si>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</si>
  <si>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</si>
  <si>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</si>
  <si>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</si>
  <si>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</si>
  <si>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</si>
  <si>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</si>
  <si>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</si>
  <si>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</si>
  <si>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</si>
  <si>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</si>
  <si>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</si>
  <si>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</si>
  <si>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</si>
  <si>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</si>
  <si>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</si>
  <si>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</si>
  <si>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</si>
  <si>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</si>
  <si>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</si>
  <si>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</si>
  <si>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</si>
  <si>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</si>
  <si>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</si>
  <si>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</si>
  <si>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</si>
  <si>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</si>
  <si>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</si>
  <si>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</si>
  <si>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</si>
  <si>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</si>
  <si>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</si>
  <si>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</si>
  <si>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</si>
  <si>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</si>
  <si>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</si>
  <si>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</si>
  <si>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</si>
  <si>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</si>
  <si>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</si>
  <si>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</si>
  <si>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</si>
  <si>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</si>
  <si>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</si>
  <si>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</si>
  <si>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</si>
  <si>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</si>
  <si>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</si>
  <si>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</si>
  <si>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</si>
  <si>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</si>
  <si>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</si>
  <si>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</si>
  <si>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</si>
  <si>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</si>
  <si>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</si>
  <si>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</si>
  <si>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</si>
  <si>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</si>
  <si>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</si>
  <si>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</si>
  <si>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</si>
  <si>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</si>
  <si>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</si>
  <si>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</si>
  <si>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</si>
  <si>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</si>
  <si>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</si>
  <si>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</si>
  <si>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</si>
  <si>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</si>
  <si>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</si>
  <si>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</si>
  <si>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</si>
  <si>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</si>
  <si>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</si>
  <si>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</si>
  <si>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</si>
  <si>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</si>
  <si>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</si>
  <si>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</si>
  <si>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</si>
  <si>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</si>
  <si>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</si>
  <si>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</si>
  <si>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</si>
  <si>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</si>
  <si>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</si>
  <si>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</si>
  <si>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</si>
  <si>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</si>
  <si>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</si>
  <si>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</si>
  <si>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</si>
  <si>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</si>
  <si>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</si>
  <si>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</si>
  <si>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</si>
  <si>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</si>
  <si>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</si>
  <si>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</si>
  <si>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</si>
  <si>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</si>
  <si>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</si>
  <si>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</si>
  <si>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</si>
  <si>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</si>
  <si>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</si>
  <si>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</si>
  <si>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</si>
  <si>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</si>
  <si>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</si>
  <si>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</si>
  <si>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</si>
  <si>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</si>
  <si>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</si>
  <si>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</si>
  <si>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</si>
  <si>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</si>
  <si>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</si>
  <si>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</si>
  <si>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</si>
  <si>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</si>
  <si>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</si>
  <si>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</si>
  <si>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</si>
  <si>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</si>
  <si>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</si>
  <si>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</si>
  <si>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</si>
  <si>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</si>
  <si>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</si>
  <si>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</si>
  <si>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</si>
  <si>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</si>
  <si>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</si>
  <si>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</si>
  <si>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</si>
  <si>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</si>
  <si>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</si>
  <si>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</si>
  <si>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</si>
  <si>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</si>
  <si>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</si>
  <si>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</si>
  <si>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</si>
  <si>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</si>
  <si>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</si>
  <si>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</si>
  <si>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</si>
  <si>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</si>
  <si>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</si>
  <si>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</si>
  <si>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</si>
  <si>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</si>
  <si>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</si>
  <si>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</si>
  <si>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</si>
  <si>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</si>
  <si>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</si>
  <si>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</si>
  <si>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</si>
  <si>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</si>
  <si>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</si>
  <si>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</si>
  <si>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</si>
  <si>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</si>
  <si>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</si>
  <si>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</si>
  <si>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</si>
  <si>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</si>
  <si>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</si>
  <si>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</si>
  <si>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</si>
  <si>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</si>
  <si>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</si>
  <si>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</si>
  <si>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</si>
  <si>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</si>
  <si>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</si>
  <si>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</si>
  <si>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</si>
  <si>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</si>
  <si>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</si>
  <si>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</si>
  <si>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</si>
  <si>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</si>
  <si>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</si>
  <si>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</si>
  <si>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</si>
  <si>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</si>
  <si>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</si>
  <si>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</si>
  <si>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</si>
  <si>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</si>
  <si>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</si>
  <si>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</si>
  <si>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</si>
  <si>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</si>
  <si>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</si>
  <si>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</si>
  <si>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</si>
  <si>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</si>
  <si>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</si>
  <si>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</si>
  <si>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</si>
  <si>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</si>
  <si>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</si>
  <si>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</si>
  <si>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</si>
  <si>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</si>
  <si>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</si>
  <si>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</si>
  <si>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</si>
  <si>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</si>
  <si>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</si>
  <si>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</si>
  <si>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</si>
  <si>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</si>
  <si>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</si>
  <si>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</si>
  <si>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</si>
  <si>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</si>
  <si>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</si>
  <si>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</si>
  <si>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</si>
  <si>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</si>
  <si>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</si>
  <si>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</si>
  <si>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</si>
  <si>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</si>
  <si>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</si>
  <si>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</si>
  <si>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</si>
  <si>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</si>
  <si>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</si>
  <si>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</si>
  <si>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</si>
  <si>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</si>
  <si>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</si>
  <si>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</si>
  <si>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</si>
  <si>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</si>
  <si>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</si>
  <si>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</si>
  <si>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</si>
  <si>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</si>
  <si>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</si>
  <si>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</si>
  <si>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</si>
  <si>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</si>
  <si>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</si>
  <si>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</si>
  <si>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</si>
  <si>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</si>
  <si>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</si>
  <si>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</si>
  <si>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</si>
  <si>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</si>
  <si>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</si>
  <si>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</si>
  <si>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</si>
  <si>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</si>
  <si>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</si>
  <si>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</si>
  <si>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</si>
  <si>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</si>
  <si>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</si>
  <si>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</si>
  <si>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</si>
  <si>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</si>
  <si>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</si>
  <si>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</si>
  <si>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</si>
  <si>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</si>
  <si>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</si>
  <si>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</si>
  <si>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</si>
  <si>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</si>
  <si>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</si>
  <si>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</si>
  <si>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</si>
  <si>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</si>
  <si>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</si>
  <si>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</si>
  <si>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</si>
  <si>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</si>
  <si>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</si>
  <si>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</si>
  <si>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</si>
  <si>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</si>
  <si>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</si>
  <si>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</si>
  <si>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</si>
  <si>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</si>
  <si>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</si>
  <si>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</si>
  <si>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</si>
  <si>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</si>
  <si>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</si>
  <si>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</si>
  <si>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</si>
  <si>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</si>
  <si>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</si>
  <si>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</si>
  <si>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</si>
  <si>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</si>
  <si>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</si>
  <si>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</si>
  <si>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</si>
  <si>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</si>
  <si>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</si>
  <si>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</si>
  <si>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</si>
  <si>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</si>
  <si>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</si>
  <si>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</si>
  <si>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</si>
  <si>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</si>
  <si>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</si>
  <si>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</si>
  <si>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</si>
  <si>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</si>
  <si>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</si>
  <si>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</si>
  <si>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</si>
  <si>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</si>
  <si>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</si>
  <si>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</si>
  <si>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</si>
  <si>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</si>
  <si>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</si>
  <si>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</si>
  <si>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</si>
  <si>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</si>
  <si>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</si>
  <si>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</si>
  <si>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</si>
  <si>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</si>
  <si>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</si>
  <si>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</si>
  <si>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</si>
  <si>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</si>
  <si>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</si>
  <si>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</si>
  <si>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</si>
  <si>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</si>
  <si>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</si>
  <si>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</si>
  <si>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</si>
  <si>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</si>
  <si>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</si>
  <si>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</si>
  <si>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</si>
  <si>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</si>
  <si>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</si>
  <si>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</si>
  <si>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</si>
  <si>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</si>
  <si>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</si>
  <si>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</si>
  <si>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</si>
  <si>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</si>
  <si>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</si>
  <si>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</si>
  <si>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</si>
  <si>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</si>
  <si>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</si>
  <si>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</si>
  <si>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</si>
  <si>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</si>
  <si>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</si>
  <si>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</si>
  <si>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</si>
  <si>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</si>
  <si>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</si>
  <si>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</si>
  <si>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</si>
  <si>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</si>
  <si>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</si>
  <si>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</si>
  <si>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</si>
  <si>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</si>
  <si>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</si>
  <si>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</si>
  <si>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</si>
  <si>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</si>
  <si>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</si>
  <si>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</si>
  <si>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</si>
  <si>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</si>
  <si>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</si>
  <si>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</si>
  <si>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</si>
  <si>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</si>
  <si>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</si>
  <si>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</si>
  <si>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</si>
  <si>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</si>
  <si>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</si>
  <si>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</si>
  <si>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</si>
  <si>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</si>
  <si>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</si>
  <si>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</si>
  <si>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</si>
  <si>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</si>
  <si>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</si>
  <si>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</si>
  <si>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</si>
  <si>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</si>
  <si>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</si>
  <si>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</si>
  <si>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</si>
  <si>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</si>
  <si>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</si>
  <si>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</si>
  <si>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</si>
  <si>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</si>
  <si>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</si>
  <si>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</si>
  <si>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</si>
  <si>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</si>
  <si>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</si>
  <si>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</si>
  <si>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</si>
  <si>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</si>
  <si>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</si>
  <si>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</si>
  <si>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</si>
  <si>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</si>
  <si>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</si>
  <si>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</si>
  <si>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</si>
  <si>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</si>
  <si>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</si>
  <si>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</si>
  <si>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</si>
  <si>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</si>
  <si>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</si>
  <si>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</si>
  <si>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</si>
  <si>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</si>
  <si>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</si>
  <si>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</si>
  <si>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</si>
  <si>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</si>
  <si>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</si>
  <si>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</si>
  <si>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</si>
  <si>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</si>
  <si>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</si>
  <si>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</si>
  <si>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</si>
  <si>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</si>
  <si>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</si>
  <si>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</si>
  <si>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</si>
  <si>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</si>
  <si>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</si>
  <si>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</si>
  <si>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</si>
  <si>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</si>
  <si>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</si>
  <si>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</si>
  <si>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</si>
  <si>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</si>
  <si>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</si>
  <si>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</si>
  <si>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</si>
  <si>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</si>
  <si>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</si>
  <si>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</si>
  <si>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</si>
  <si>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</si>
  <si>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</si>
  <si>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</si>
  <si>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</si>
  <si>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</si>
  <si>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</si>
  <si>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</si>
  <si>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</si>
  <si>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</si>
  <si>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</si>
  <si>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</si>
  <si>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</si>
  <si>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</si>
  <si>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</si>
  <si>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</si>
  <si>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</si>
  <si>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</si>
  <si>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</si>
  <si>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</si>
  <si>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</si>
  <si>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</si>
  <si>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</si>
  <si>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</si>
  <si>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</si>
  <si>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</si>
  <si>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</si>
  <si>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</si>
  <si>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</si>
  <si>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</si>
  <si>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</si>
  <si>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</si>
  <si>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</si>
  <si>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</si>
  <si>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</si>
  <si>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</si>
  <si>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</si>
  <si>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</si>
  <si>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</si>
  <si>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</si>
  <si>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</si>
  <si>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</si>
  <si>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</si>
  <si>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</si>
  <si>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</si>
  <si>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</si>
  <si>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</si>
  <si>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</si>
  <si>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</si>
  <si>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</si>
  <si>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</si>
  <si>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</si>
  <si>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</si>
  <si>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</si>
  <si>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</si>
  <si>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</si>
  <si>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</si>
  <si>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</si>
  <si>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</si>
  <si>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</si>
  <si>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</si>
  <si>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</si>
  <si>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</si>
  <si>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</si>
  <si>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</si>
  <si>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</si>
  <si>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</si>
  <si>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</si>
  <si>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</si>
  <si>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</si>
  <si>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</si>
  <si>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</si>
  <si>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</si>
  <si>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</si>
  <si>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</si>
  <si>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</si>
  <si>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</si>
  <si>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</si>
  <si>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</si>
  <si>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</si>
  <si>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</si>
  <si>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</si>
  <si>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</si>
  <si>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</si>
  <si>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</si>
  <si>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</si>
  <si>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</si>
  <si>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</si>
  <si>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</si>
  <si>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</si>
  <si>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</si>
  <si>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</si>
  <si>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</si>
  <si>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</si>
  <si>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</si>
  <si>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</si>
  <si>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</si>
  <si>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</si>
  <si>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</si>
  <si>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</si>
  <si>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</si>
  <si>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</si>
  <si>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</si>
  <si>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</si>
  <si>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</si>
  <si>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</si>
  <si>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</si>
  <si>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</si>
  <si>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</si>
  <si>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</si>
  <si>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</si>
  <si>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</si>
  <si>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</si>
  <si>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</si>
  <si>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</si>
  <si>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</si>
  <si>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</si>
  <si>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</si>
  <si>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</si>
  <si>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</si>
  <si>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</si>
  <si>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</si>
  <si>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</si>
  <si>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</si>
  <si>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</si>
  <si>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</si>
  <si>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</si>
  <si>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</si>
  <si>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</si>
  <si>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</si>
  <si>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</si>
  <si>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</si>
  <si>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</si>
  <si>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</si>
  <si>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</si>
  <si>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</si>
  <si>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</si>
  <si>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</si>
  <si>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</si>
  <si>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</si>
  <si>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</si>
  <si>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</si>
  <si>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</si>
  <si>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</si>
  <si>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</si>
  <si>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</si>
  <si>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</si>
  <si>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</si>
  <si>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</si>
  <si>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</si>
  <si>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</si>
  <si>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</si>
  <si>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</si>
  <si>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</si>
  <si>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</si>
  <si>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</si>
  <si>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</si>
  <si>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</si>
  <si>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</si>
  <si>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</si>
  <si>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</si>
  <si>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</si>
  <si>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</si>
  <si>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</si>
  <si>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</si>
  <si>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</si>
  <si>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</si>
  <si>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</si>
  <si>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</si>
  <si>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</si>
  <si>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</si>
  <si>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</si>
  <si>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</si>
  <si>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</si>
  <si>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</si>
  <si>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</si>
  <si>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</si>
  <si>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</si>
  <si>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</si>
  <si>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</si>
  <si>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</si>
  <si>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</si>
  <si>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</si>
  <si>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</si>
  <si>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</si>
  <si>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</si>
  <si>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</si>
  <si>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</si>
  <si>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</si>
  <si>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</si>
  <si>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</si>
  <si>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</si>
  <si>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</si>
  <si>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</si>
  <si>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</si>
  <si>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</si>
  <si>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</si>
  <si>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</si>
  <si>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</si>
  <si>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</si>
  <si>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</si>
  <si>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</si>
  <si>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</si>
  <si>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</si>
  <si>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</si>
  <si>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</si>
  <si>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</si>
  <si>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</si>
  <si>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</si>
  <si>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</si>
  <si>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</si>
  <si>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</si>
  <si>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</si>
  <si>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</si>
  <si>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</si>
  <si>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</si>
  <si>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</si>
  <si>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</si>
  <si>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</si>
  <si>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</si>
  <si>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</si>
  <si>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</si>
  <si>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</si>
  <si>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</si>
  <si>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</si>
  <si>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</si>
  <si>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</si>
  <si>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</si>
  <si>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</si>
  <si>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</si>
  <si>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</si>
  <si>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</si>
  <si>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</si>
  <si>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</si>
  <si>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</si>
  <si>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</si>
  <si>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</si>
  <si>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</si>
  <si>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</si>
  <si>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</si>
  <si>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</si>
  <si>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</si>
  <si>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</si>
  <si>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</si>
  <si>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</si>
  <si>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</si>
  <si>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</si>
  <si>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</si>
  <si>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</si>
  <si>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</si>
  <si>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</si>
  <si>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</si>
  <si>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</si>
  <si>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</si>
  <si>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</si>
  <si>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</si>
  <si>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</si>
  <si>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</si>
  <si>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</si>
  <si>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</si>
  <si>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</si>
  <si>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</si>
  <si>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</si>
  <si>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</si>
  <si>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</si>
  <si>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</si>
  <si>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</si>
  <si>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</si>
  <si>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</si>
  <si>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</si>
  <si>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</si>
  <si>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</si>
  <si>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</si>
  <si>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</si>
  <si>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</si>
  <si>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</si>
  <si>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</si>
  <si>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</si>
  <si>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</si>
  <si>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</si>
  <si>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</si>
  <si>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</si>
  <si>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</si>
  <si>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</si>
  <si>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</si>
  <si>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</si>
  <si>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</si>
  <si>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</si>
  <si>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</si>
  <si>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</si>
  <si>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</si>
  <si>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</si>
  <si>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</si>
  <si>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</si>
  <si>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</si>
  <si>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</si>
  <si>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</si>
  <si>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</si>
  <si>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</si>
  <si>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</si>
  <si>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</si>
  <si>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</si>
  <si>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</si>
  <si>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</si>
  <si>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</si>
  <si>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</si>
  <si>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</si>
  <si>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</si>
  <si>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</si>
  <si>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</si>
  <si>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</si>
  <si>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</si>
  <si>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</si>
  <si>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</si>
  <si>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</si>
  <si>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</si>
  <si>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</si>
  <si>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</si>
  <si>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</si>
  <si>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</si>
  <si>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</si>
  <si>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</si>
  <si>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</si>
  <si>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</si>
  <si>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</si>
  <si>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</si>
  <si>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</si>
  <si>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</si>
  <si>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</si>
  <si>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</si>
  <si>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</si>
  <si>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</si>
  <si>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</si>
  <si>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</si>
  <si>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</si>
  <si>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</si>
  <si>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</si>
  <si>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</si>
  <si>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</si>
  <si>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</si>
  <si>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</si>
  <si>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</si>
  <si>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</si>
  <si>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</si>
  <si>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</si>
  <si>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</si>
  <si>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</si>
  <si>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</si>
  <si>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</si>
  <si>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</si>
  <si>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</si>
  <si>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</si>
  <si>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</si>
  <si>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</si>
  <si>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</si>
  <si>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</si>
  <si>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</si>
  <si>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</si>
  <si>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</si>
  <si>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</si>
  <si>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</si>
  <si>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</si>
  <si>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</si>
  <si>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</si>
  <si>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</si>
  <si>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</si>
  <si>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</si>
  <si>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</si>
  <si>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</si>
  <si>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</si>
  <si>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</si>
  <si>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</si>
  <si>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</si>
  <si>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</si>
  <si>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</si>
  <si>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</si>
  <si>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</si>
  <si>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</si>
  <si>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</si>
  <si>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</si>
  <si>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</si>
  <si>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</si>
  <si>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</si>
  <si>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</si>
  <si>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</si>
  <si>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</si>
  <si>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</si>
  <si>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</si>
  <si>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</si>
  <si>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</si>
  <si>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</si>
  <si>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</si>
  <si>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</si>
  <si>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</si>
  <si>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</si>
  <si>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</si>
  <si>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</si>
  <si>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</si>
  <si>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</si>
  <si>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</si>
  <si>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</si>
  <si>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</si>
  <si>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</si>
  <si>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</si>
  <si>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</si>
  <si>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</si>
  <si>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</si>
  <si>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</si>
  <si>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</si>
  <si>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</si>
  <si>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</si>
  <si>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</si>
  <si>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</si>
  <si>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</si>
  <si>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</si>
  <si>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</si>
  <si>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</si>
  <si>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</si>
  <si>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</si>
  <si>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</si>
  <si>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</si>
  <si>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</si>
  <si>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</si>
  <si>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</si>
  <si>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</si>
  <si>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</si>
  <si>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</si>
  <si>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</si>
  <si>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</si>
  <si>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</si>
  <si>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</si>
  <si>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</si>
  <si>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</si>
  <si>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</si>
  <si>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</si>
  <si>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</si>
  <si>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</si>
  <si>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</si>
  <si>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</si>
  <si>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</si>
  <si>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</si>
  <si>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</si>
  <si>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</si>
  <si>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</si>
  <si>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</si>
  <si>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</si>
  <si>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</si>
  <si>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</si>
  <si>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</si>
  <si>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</si>
  <si>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</si>
  <si>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</si>
  <si>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</si>
  <si>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</si>
  <si>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</si>
  <si>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</si>
  <si>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</si>
  <si>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</si>
  <si>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</si>
  <si>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</si>
  <si>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</si>
  <si>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</si>
  <si>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</si>
  <si>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</si>
  <si>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</si>
  <si>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</si>
  <si>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</si>
  <si>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</si>
  <si>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</si>
  <si>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</si>
  <si>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</si>
  <si>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</si>
  <si>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</si>
  <si>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</si>
  <si>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</si>
  <si>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</si>
  <si>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</si>
  <si>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</si>
  <si>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</si>
  <si>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</si>
  <si>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</si>
  <si>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</si>
  <si>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</si>
  <si>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</si>
  <si>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</si>
  <si>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</si>
  <si>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</si>
  <si>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</si>
  <si>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</si>
  <si>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</si>
  <si>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</si>
  <si>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</si>
  <si>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</si>
  <si>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</si>
  <si>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</si>
  <si>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</si>
  <si>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</si>
  <si>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</si>
  <si>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</si>
  <si>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</si>
  <si>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</si>
  <si>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</si>
  <si>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</si>
  <si>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</si>
  <si>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</si>
  <si>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</si>
  <si>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</si>
  <si>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</si>
  <si>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</si>
  <si>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</si>
  <si>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</si>
  <si>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</si>
  <si>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</si>
  <si>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</si>
  <si>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</si>
  <si>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</si>
  <si>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</si>
  <si>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</si>
  <si>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</si>
  <si>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</si>
  <si>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</si>
  <si>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</si>
  <si>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</si>
  <si>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</si>
  <si>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</si>
  <si>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</si>
  <si>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</si>
  <si>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</si>
  <si>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</si>
  <si>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</si>
  <si>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</si>
  <si>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</si>
  <si>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</si>
  <si>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</si>
  <si>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</si>
  <si>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</si>
  <si>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</si>
  <si>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</si>
  <si>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</si>
  <si>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</si>
  <si>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</si>
  <si>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</si>
  <si>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</si>
  <si>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</si>
  <si>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</si>
  <si>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</si>
  <si>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</si>
  <si>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</si>
  <si>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</si>
  <si>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</si>
  <si>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</si>
  <si>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</si>
  <si>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</si>
  <si>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</si>
  <si>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</si>
  <si>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</si>
  <si>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</si>
  <si>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</si>
  <si>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</si>
  <si>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</si>
  <si>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</si>
  <si>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</si>
  <si>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</si>
  <si>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</si>
  <si>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</si>
  <si>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</si>
  <si>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</si>
  <si>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</si>
  <si>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</si>
  <si>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</si>
  <si>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</si>
  <si>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</si>
  <si>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</si>
  <si>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</si>
  <si>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</si>
  <si>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</si>
  <si>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</si>
  <si>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</si>
  <si>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</si>
  <si>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</si>
  <si>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</si>
  <si>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</si>
  <si>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</si>
  <si>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</si>
  <si>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</si>
  <si>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</si>
  <si>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</si>
  <si>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</si>
  <si>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</si>
  <si>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</si>
  <si>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</si>
  <si>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</si>
  <si>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</si>
  <si>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</si>
  <si>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</si>
  <si>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</si>
  <si>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</si>
  <si>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</si>
  <si>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</si>
  <si>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</si>
  <si>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</si>
  <si>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</si>
  <si>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</si>
  <si>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</si>
  <si>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</si>
  <si>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</si>
  <si>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</si>
  <si>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</si>
  <si>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</si>
  <si>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</si>
  <si>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</si>
  <si>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</si>
  <si>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</si>
  <si>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</si>
  <si>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</si>
  <si>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</si>
  <si>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</si>
  <si>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</si>
  <si>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</si>
  <si>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</si>
  <si>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</si>
  <si>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</si>
  <si>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</si>
  <si>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</si>
  <si>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</si>
  <si>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</si>
  <si>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</si>
  <si>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</si>
  <si>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</si>
  <si>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</si>
  <si>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</si>
  <si>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</si>
  <si>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</si>
  <si>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</si>
  <si>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</si>
  <si>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</si>
  <si>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</si>
  <si>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</si>
  <si>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</si>
  <si>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</si>
  <si>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</si>
  <si>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</si>
  <si>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</si>
  <si>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</si>
  <si>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</si>
  <si>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</si>
  <si>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</si>
  <si>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</si>
  <si>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</si>
  <si>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</si>
  <si>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</si>
  <si>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</si>
  <si>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</si>
  <si>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</si>
  <si>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</si>
  <si>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</si>
  <si>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</si>
  <si>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</si>
  <si>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</si>
  <si>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</si>
  <si>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</si>
  <si>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</si>
  <si>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</si>
  <si>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</si>
  <si>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</si>
  <si>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</si>
  <si>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</si>
  <si>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</si>
  <si>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</si>
  <si>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</si>
  <si>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</si>
  <si>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</si>
  <si>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</si>
  <si>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</si>
  <si>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</si>
  <si>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</si>
  <si>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</si>
  <si>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</si>
  <si>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</si>
  <si>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</si>
  <si>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</si>
  <si>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</si>
  <si>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</si>
  <si>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</si>
  <si>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</si>
  <si>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</si>
  <si>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</si>
  <si>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</si>
  <si>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</si>
  <si>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</si>
  <si>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</si>
  <si>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</si>
  <si>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</si>
  <si>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</si>
  <si>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</si>
  <si>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</si>
  <si>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</si>
  <si>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</si>
  <si>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</si>
  <si>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</si>
  <si>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</si>
  <si>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</si>
  <si>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</si>
  <si>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</si>
  <si>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</si>
  <si>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</si>
  <si>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</si>
  <si>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</si>
  <si>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</si>
  <si>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</si>
  <si>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</si>
  <si>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</si>
  <si>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</si>
  <si>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</si>
  <si>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</si>
  <si>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</si>
  <si>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</si>
  <si>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</si>
  <si>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</si>
  <si>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</si>
  <si>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</si>
  <si>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</si>
  <si>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</si>
  <si>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</si>
  <si>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</si>
  <si>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</si>
  <si>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</si>
  <si>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</si>
  <si>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</si>
  <si>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</si>
  <si>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</si>
  <si>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</si>
  <si>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</si>
  <si>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</si>
  <si>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</si>
  <si>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</si>
  <si>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</si>
  <si>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</si>
  <si>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</si>
  <si>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</si>
  <si>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</si>
  <si>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</si>
  <si>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</si>
  <si>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</si>
  <si>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</si>
  <si>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</si>
  <si>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</si>
  <si>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</si>
  <si>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</si>
  <si>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</si>
  <si>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</si>
  <si>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</si>
  <si>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</si>
  <si>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</si>
  <si>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</si>
  <si>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</si>
  <si>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</si>
  <si>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</si>
  <si>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</si>
  <si>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</si>
  <si>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</si>
  <si>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</si>
  <si>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</si>
  <si>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</si>
  <si>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</si>
  <si>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</si>
  <si>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</si>
  <si>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</si>
  <si>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</si>
  <si>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</si>
  <si>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</si>
  <si>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</si>
  <si>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</si>
  <si>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</si>
  <si>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</si>
  <si>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</si>
  <si>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</si>
  <si>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</si>
  <si>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</si>
  <si>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</si>
  <si>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</si>
  <si>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</si>
  <si>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</si>
  <si>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</si>
  <si>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</si>
  <si>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</si>
  <si>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</si>
  <si>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</si>
  <si>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</si>
  <si>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</si>
  <si>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</si>
  <si>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</si>
  <si>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</si>
  <si>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</si>
  <si>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</si>
  <si>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</si>
  <si>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</si>
  <si>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</si>
  <si>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</si>
  <si>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</si>
  <si>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</si>
  <si>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</si>
  <si>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</si>
  <si>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</si>
  <si>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</si>
  <si>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</si>
  <si>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</si>
  <si>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</si>
  <si>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</si>
  <si>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</si>
  <si>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</si>
  <si>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</si>
  <si>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</si>
  <si>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</si>
  <si>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</si>
  <si>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</si>
  <si>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</si>
  <si>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</si>
  <si>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</si>
  <si>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</si>
  <si>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</si>
  <si>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</si>
  <si>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</si>
  <si>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</si>
  <si>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</si>
  <si>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</si>
  <si>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</si>
  <si>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</si>
  <si>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</si>
  <si>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</si>
  <si>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</si>
  <si>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</si>
  <si>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</si>
  <si>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</si>
  <si>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</si>
  <si>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</si>
  <si>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</si>
  <si>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</si>
  <si>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</si>
  <si>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</si>
  <si>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</si>
  <si>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</si>
  <si>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</si>
  <si>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</si>
  <si>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</si>
  <si>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</si>
  <si>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</si>
  <si>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</si>
  <si>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</si>
  <si>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</si>
  <si>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</si>
  <si>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</si>
  <si>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</si>
  <si>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</si>
  <si>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</si>
  <si>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</si>
  <si>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</si>
  <si>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</si>
  <si>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</si>
  <si>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</si>
  <si>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</si>
  <si>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</si>
  <si>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</si>
  <si>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</si>
  <si>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</si>
  <si>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</si>
  <si>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</si>
  <si>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</si>
  <si>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</si>
  <si>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</si>
  <si>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</si>
  <si>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</si>
  <si>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</si>
  <si>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</si>
  <si>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</si>
  <si>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</si>
  <si>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</si>
  <si>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</si>
  <si>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</si>
  <si>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</si>
  <si>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</si>
  <si>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</si>
  <si>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</si>
  <si>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</si>
  <si>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</si>
  <si>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</si>
  <si>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</si>
  <si>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</si>
  <si>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</si>
  <si>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</si>
  <si>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</si>
  <si>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</si>
  <si>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</si>
  <si>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</si>
  <si>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</si>
  <si>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</si>
  <si>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</si>
  <si>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</si>
  <si>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</si>
  <si>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</si>
  <si>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</si>
  <si>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</si>
  <si>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</si>
  <si>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</si>
  <si>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</si>
  <si>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</si>
  <si>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</si>
  <si>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</si>
  <si>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</si>
  <si>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</si>
  <si>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</si>
  <si>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</si>
  <si>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</si>
  <si>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</si>
  <si>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</si>
  <si>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</si>
  <si>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</si>
  <si>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</si>
  <si>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</si>
  <si>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</si>
  <si>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</si>
  <si>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</si>
  <si>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</si>
  <si>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</si>
  <si>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</si>
  <si>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</si>
  <si>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</si>
  <si>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</si>
  <si>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</si>
  <si>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</si>
  <si>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</si>
  <si>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</si>
  <si>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</si>
  <si>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</si>
  <si>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</si>
  <si>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</si>
  <si>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</si>
  <si>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</si>
  <si>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</si>
  <si>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</si>
  <si>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</si>
  <si>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</si>
  <si>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</si>
  <si>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</si>
  <si>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</si>
  <si>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</si>
  <si>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</si>
  <si>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</si>
  <si>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</si>
  <si>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</si>
  <si>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</si>
  <si>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</si>
  <si>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</si>
  <si>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</si>
  <si>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</si>
  <si>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</si>
  <si>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</si>
  <si>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</si>
  <si>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</si>
  <si>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</si>
  <si>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</si>
  <si>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</si>
  <si>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</si>
  <si>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</si>
  <si>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</si>
  <si>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</si>
  <si>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</si>
  <si>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</si>
  <si>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</si>
  <si>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</si>
  <si>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</si>
  <si>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</si>
  <si>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</si>
  <si>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</si>
  <si>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</si>
  <si>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</si>
  <si>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</si>
  <si>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</si>
  <si>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</si>
  <si>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</si>
  <si>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</si>
  <si>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</si>
  <si>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</si>
  <si>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</si>
  <si>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</si>
  <si>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</si>
  <si>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</si>
  <si>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</si>
  <si>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</si>
  <si>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</si>
  <si>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</si>
  <si>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</si>
  <si>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</si>
  <si>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</si>
  <si>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</si>
  <si>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</si>
  <si>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</si>
  <si>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</si>
  <si>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</si>
  <si>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</si>
  <si>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</si>
  <si>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</si>
  <si>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</si>
  <si>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</si>
  <si>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</si>
  <si>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</si>
  <si>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</si>
  <si>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</si>
  <si>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</si>
  <si>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</si>
  <si>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</si>
  <si>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</si>
  <si>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</si>
  <si>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</si>
  <si>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</si>
  <si>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</si>
  <si>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</si>
  <si>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</si>
  <si>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</si>
  <si>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</si>
  <si>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</si>
  <si>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</si>
  <si>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</si>
  <si>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</si>
  <si>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</si>
  <si>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</si>
  <si>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</si>
  <si>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</si>
  <si>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</si>
  <si>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</si>
  <si>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</si>
  <si>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</si>
  <si>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</si>
  <si>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</si>
  <si>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</si>
  <si>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</si>
  <si>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</si>
  <si>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</si>
  <si>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</si>
  <si>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</si>
  <si>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</si>
  <si>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</si>
  <si>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</si>
  <si>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</si>
  <si>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</si>
  <si>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</si>
  <si>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</si>
  <si>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</si>
  <si>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</si>
  <si>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</si>
  <si>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</si>
  <si>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</si>
  <si>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</si>
  <si>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</si>
  <si>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</si>
  <si>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</si>
  <si>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</si>
  <si>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</si>
  <si>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</si>
  <si>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</si>
  <si>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</si>
  <si>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</si>
  <si>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</si>
  <si>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</si>
  <si>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</si>
  <si>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</si>
  <si>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</si>
  <si>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</si>
  <si>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</si>
  <si>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</si>
  <si>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</si>
  <si>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</si>
  <si>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</si>
  <si>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</si>
  <si>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</si>
  <si>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</si>
  <si>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</si>
  <si>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</si>
  <si>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</si>
  <si>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</si>
  <si>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</si>
  <si>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</si>
  <si>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</si>
  <si>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</si>
  <si>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</si>
  <si>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</si>
  <si>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</si>
  <si>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</si>
  <si>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</si>
  <si>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</si>
  <si>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</si>
  <si>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</si>
  <si>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</si>
  <si>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</si>
  <si>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</si>
  <si>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</si>
  <si>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</si>
  <si>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</si>
  <si>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</si>
  <si>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</si>
  <si>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</si>
  <si>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</si>
  <si>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</si>
  <si>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</si>
  <si>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</si>
  <si>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</si>
  <si>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</si>
  <si>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</si>
  <si>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</si>
  <si>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</si>
  <si>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</si>
  <si>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</si>
  <si>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</si>
  <si>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</si>
  <si>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</si>
  <si>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</si>
  <si>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</si>
  <si>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</si>
  <si>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</si>
  <si>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</si>
  <si>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</si>
  <si>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</si>
  <si>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</si>
  <si>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</si>
  <si>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</si>
  <si>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</si>
  <si>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</si>
  <si>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</si>
  <si>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</si>
  <si>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</si>
  <si>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</si>
  <si>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</si>
  <si>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</si>
  <si>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</si>
  <si>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</si>
  <si>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</si>
  <si>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</si>
  <si>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</si>
  <si>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</si>
  <si>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</si>
  <si>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</si>
  <si>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</si>
  <si>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</si>
  <si>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</si>
  <si>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</si>
  <si>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</si>
  <si>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</si>
  <si>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</si>
  <si>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</si>
  <si>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</si>
  <si>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</si>
  <si>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</si>
  <si>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</si>
  <si>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</si>
  <si>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</si>
  <si>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</si>
  <si>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</si>
  <si>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</si>
  <si>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</si>
  <si>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</si>
  <si>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</si>
  <si>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</si>
  <si>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</si>
  <si>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</si>
  <si>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</si>
  <si>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</si>
  <si>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</si>
  <si>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</si>
  <si>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</si>
  <si>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</si>
  <si>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</si>
  <si>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</si>
  <si>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</si>
  <si>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</si>
  <si>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</si>
  <si>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</si>
  <si>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</si>
  <si>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</si>
  <si>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</si>
  <si>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</si>
  <si>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</si>
  <si>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</si>
  <si>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</si>
  <si>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</si>
  <si>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</si>
  <si>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</si>
  <si>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</si>
  <si>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</si>
  <si>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</si>
  <si>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</si>
  <si>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</si>
  <si>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</si>
  <si>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</si>
  <si>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</si>
  <si>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</si>
  <si>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</si>
  <si>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</si>
  <si>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</si>
  <si>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</si>
  <si>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</si>
  <si>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</si>
  <si>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</si>
  <si>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</si>
  <si>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</si>
  <si>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</si>
  <si>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</si>
  <si>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</si>
  <si>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</si>
  <si>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</si>
  <si>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</si>
  <si>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</si>
  <si>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</si>
  <si>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</si>
  <si>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</si>
  <si>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</si>
  <si>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</si>
  <si>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</si>
  <si>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</si>
  <si>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</si>
  <si>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</si>
  <si>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</si>
  <si>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</si>
  <si>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</si>
  <si>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</si>
  <si>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</si>
  <si>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</si>
  <si>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</si>
  <si>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</si>
  <si>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</si>
  <si>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</si>
  <si>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</si>
  <si>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</si>
  <si>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</si>
  <si>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</si>
  <si>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</si>
  <si>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</si>
  <si>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</si>
  <si>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</si>
  <si>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</si>
  <si>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</si>
  <si>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</si>
  <si>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</si>
  <si>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</si>
  <si>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</si>
  <si>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</si>
  <si>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</si>
  <si>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</si>
  <si>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</si>
  <si>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</si>
  <si>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</si>
  <si>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</si>
  <si>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</si>
  <si>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</si>
  <si>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</si>
  <si>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</si>
  <si>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</si>
  <si>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</si>
  <si>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</si>
  <si>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</si>
  <si>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</si>
  <si>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</si>
  <si>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</si>
  <si>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</si>
  <si>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</si>
  <si>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</si>
  <si>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</si>
  <si>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</si>
  <si>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</si>
  <si>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</si>
  <si>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</si>
  <si>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</si>
  <si>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</si>
  <si>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</si>
  <si>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</si>
  <si>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</si>
  <si>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</si>
  <si>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</si>
  <si>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</si>
  <si>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</si>
  <si>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</si>
  <si>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</si>
  <si>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</si>
  <si>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</si>
  <si>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</si>
  <si>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</si>
  <si>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</si>
  <si>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</si>
  <si>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</si>
  <si>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</si>
  <si>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</si>
  <si>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</si>
  <si>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</si>
  <si>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</si>
  <si>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</si>
  <si>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</si>
  <si>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</si>
  <si>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</si>
  <si>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</si>
  <si>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</si>
  <si>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</si>
  <si>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</si>
  <si>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</si>
  <si>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</si>
  <si>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</si>
  <si>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</si>
  <si>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</si>
  <si>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</si>
  <si>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</si>
  <si>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</si>
  <si>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</si>
  <si>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</si>
  <si>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</si>
  <si>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</si>
  <si>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</si>
  <si>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</si>
  <si>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</si>
  <si>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</si>
  <si>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</si>
  <si>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</si>
  <si>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</si>
  <si>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</si>
  <si>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</si>
  <si>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</si>
  <si>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</si>
  <si>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</si>
  <si>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</si>
  <si>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</si>
  <si>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</si>
  <si>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</si>
  <si>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</si>
  <si>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</si>
  <si>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</si>
  <si>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</si>
  <si>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</si>
  <si>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</si>
  <si>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</si>
  <si>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</si>
  <si>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</si>
  <si>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</si>
  <si>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</si>
  <si>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</si>
  <si>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</si>
  <si>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</si>
  <si>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</si>
  <si>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</si>
  <si>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</si>
  <si>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</si>
  <si>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</si>
  <si>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</si>
  <si>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</si>
  <si>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</si>
  <si>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</si>
  <si>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</si>
  <si>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</si>
  <si>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</si>
  <si>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</si>
  <si>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</si>
  <si>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</si>
  <si>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</si>
  <si>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</si>
  <si>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</si>
  <si>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</si>
  <si>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</si>
  <si>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</si>
  <si>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</si>
  <si>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</si>
  <si>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</si>
  <si>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</si>
  <si>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</si>
  <si>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</si>
  <si>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</si>
  <si>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</si>
  <si>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</si>
  <si>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</si>
  <si>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</si>
  <si>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</si>
  <si>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</si>
  <si>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</si>
  <si>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</si>
  <si>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</si>
  <si>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</si>
  <si>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</si>
  <si>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</si>
  <si>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</si>
  <si>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</si>
  <si>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</si>
  <si>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</si>
  <si>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</si>
  <si>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</si>
  <si>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</si>
  <si>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</si>
  <si>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</si>
  <si>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</si>
  <si>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</si>
  <si>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</si>
  <si>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</si>
  <si>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</si>
  <si>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</si>
  <si>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</si>
  <si>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</si>
  <si>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</si>
  <si>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</si>
  <si>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</si>
  <si>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</si>
  <si>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</si>
  <si>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</si>
  <si>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</si>
  <si>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</si>
  <si>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</si>
  <si>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</si>
  <si>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</si>
  <si>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</si>
  <si>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</si>
  <si>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</si>
  <si>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</si>
  <si>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</si>
  <si>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</si>
  <si>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</si>
  <si>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</si>
  <si>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</si>
  <si>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</si>
  <si>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</si>
  <si>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</si>
  <si>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</si>
  <si>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</si>
  <si>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</si>
  <si>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</si>
  <si>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</si>
  <si>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</si>
  <si>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</si>
  <si>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</si>
  <si>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</si>
  <si>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</si>
  <si>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</si>
  <si>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</si>
  <si>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</si>
  <si>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</si>
  <si>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</si>
  <si>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</si>
  <si>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</si>
  <si>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</si>
  <si>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</si>
  <si>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</si>
  <si>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</si>
  <si>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</si>
  <si>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</si>
  <si>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</si>
  <si>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</si>
  <si>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</si>
  <si>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</si>
  <si>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</si>
  <si>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</si>
  <si>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</si>
  <si>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</si>
  <si>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</si>
  <si>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</si>
  <si>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</si>
  <si>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</si>
  <si>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</si>
  <si>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</si>
  <si>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</si>
  <si>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</si>
  <si>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</si>
  <si>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</si>
  <si>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</si>
  <si>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</si>
  <si>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</si>
  <si>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</si>
  <si>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</si>
  <si>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</si>
  <si>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</si>
  <si>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</si>
  <si>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</si>
  <si>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</si>
  <si>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</si>
  <si>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</si>
  <si>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</si>
  <si>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</si>
  <si>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</si>
  <si>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</si>
  <si>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</si>
  <si>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</si>
  <si>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</si>
  <si>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</si>
  <si>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</si>
  <si>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</si>
  <si>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</si>
  <si>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</si>
  <si>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</si>
  <si>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</si>
  <si>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</si>
  <si>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</si>
  <si>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</si>
  <si>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</si>
  <si>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</si>
  <si>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</si>
  <si>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</si>
  <si>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</si>
  <si>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</si>
  <si>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</si>
  <si>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</si>
  <si>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</si>
  <si>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</si>
  <si>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</si>
  <si>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</si>
  <si>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</si>
  <si>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</si>
  <si>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</si>
  <si>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</si>
  <si>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</si>
  <si>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</si>
  <si>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</si>
  <si>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</si>
  <si>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</si>
  <si>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</si>
  <si>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</si>
  <si>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</si>
  <si>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</si>
  <si>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</si>
  <si>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</si>
  <si>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</si>
  <si>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</si>
  <si>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</si>
  <si>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</si>
  <si>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</si>
  <si>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</si>
  <si>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</si>
  <si>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</si>
  <si>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</si>
  <si>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</si>
  <si>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</si>
  <si>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</si>
  <si>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</si>
  <si>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</si>
  <si>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</si>
  <si>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</si>
  <si>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</si>
  <si>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</si>
  <si>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</si>
  <si>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</si>
  <si>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</si>
  <si>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</si>
  <si>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</si>
  <si>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</si>
  <si>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</si>
  <si>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</si>
  <si>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</si>
  <si>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</si>
  <si>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</si>
  <si>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</si>
  <si>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</si>
  <si>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</si>
  <si>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</si>
  <si>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</si>
  <si>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</si>
  <si>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</si>
  <si>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</si>
  <si>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</si>
  <si>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</si>
  <si>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</si>
  <si>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</si>
  <si>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</si>
  <si>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</si>
  <si>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</si>
  <si>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</si>
  <si>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</si>
  <si>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</si>
  <si>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</si>
  <si>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</si>
  <si>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</si>
  <si>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</si>
  <si>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</si>
  <si>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</si>
  <si>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</si>
  <si>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</si>
  <si>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</si>
  <si>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</si>
  <si>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</si>
  <si>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</si>
  <si>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</si>
  <si>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</si>
  <si>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</si>
  <si>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</si>
  <si>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</si>
  <si>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</si>
  <si>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</si>
  <si>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</si>
  <si>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</si>
  <si>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</si>
  <si>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</si>
  <si>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</si>
  <si>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</si>
  <si>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</si>
  <si>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</si>
  <si>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</si>
  <si>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</si>
  <si>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</si>
  <si>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</si>
  <si>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</si>
  <si>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</si>
  <si>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</si>
  <si>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</si>
  <si>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</si>
  <si>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</si>
  <si>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</si>
  <si>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</si>
  <si>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</si>
  <si>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</si>
  <si>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</si>
  <si>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</si>
  <si>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</si>
  <si>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</si>
  <si>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</si>
  <si>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</si>
  <si>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</si>
  <si>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</si>
  <si>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</si>
  <si>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</si>
  <si>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</si>
  <si>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</si>
  <si>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</si>
  <si>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</si>
  <si>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</si>
  <si>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</si>
  <si>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</si>
  <si>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</si>
  <si>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</si>
  <si>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</si>
  <si>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</si>
  <si>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</si>
  <si>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</si>
  <si>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</si>
  <si>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</si>
  <si>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</si>
  <si>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</si>
  <si>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</si>
  <si>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</si>
  <si>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</si>
  <si>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</si>
  <si>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</si>
  <si>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</si>
  <si>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</si>
  <si>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</si>
  <si>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</si>
  <si>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</si>
  <si>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</si>
  <si>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</si>
  <si>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</si>
  <si>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</si>
  <si>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</si>
  <si>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</si>
  <si>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</si>
  <si>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</si>
  <si>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</si>
  <si>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</si>
  <si>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</si>
  <si>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</si>
  <si>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</si>
  <si>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</si>
  <si>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</si>
  <si>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</si>
  <si>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</si>
  <si>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</si>
  <si>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</si>
  <si>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</si>
  <si>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</si>
  <si>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</si>
  <si>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</si>
  <si>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</si>
  <si>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</si>
  <si>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</si>
  <si>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</si>
  <si>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</si>
  <si>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</si>
  <si>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</si>
  <si>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</si>
  <si>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</si>
  <si>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</si>
  <si>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</si>
  <si>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</si>
  <si>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</si>
  <si>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</si>
  <si>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</si>
  <si>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</si>
  <si>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</si>
  <si>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</si>
  <si>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</si>
  <si>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</si>
  <si>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</si>
  <si>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</si>
  <si>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</si>
  <si>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</si>
  <si>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</si>
  <si>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</si>
  <si>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</si>
  <si>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</si>
  <si>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</si>
  <si>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</si>
  <si>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</si>
  <si>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</si>
  <si>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</si>
  <si>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</si>
  <si>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</si>
  <si>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</si>
  <si>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</si>
  <si>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</si>
  <si>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</si>
  <si>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</si>
  <si>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</si>
  <si>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</si>
  <si>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</si>
  <si>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</si>
  <si>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</si>
  <si>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</si>
  <si>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</si>
  <si>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</si>
  <si>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</si>
  <si>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</si>
  <si>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</si>
  <si>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</si>
  <si>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</si>
  <si>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</si>
  <si>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</si>
  <si>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</si>
  <si>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</si>
  <si>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</si>
  <si>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</si>
  <si>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</si>
  <si>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</si>
  <si>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</si>
  <si>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</si>
  <si>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</si>
  <si>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</si>
  <si>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</si>
  <si>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</si>
  <si>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</si>
  <si>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</si>
  <si>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</si>
  <si>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</si>
  <si>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</si>
  <si>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</si>
  <si>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</si>
  <si>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</si>
  <si>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</si>
  <si>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</si>
  <si>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</si>
  <si>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</si>
  <si>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</si>
  <si>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</si>
  <si>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</si>
  <si>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</si>
  <si>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</si>
  <si>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</si>
  <si>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</si>
  <si>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</si>
  <si>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</si>
  <si>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</si>
  <si>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</si>
  <si>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</si>
  <si>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</si>
  <si>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</si>
  <si>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</si>
  <si>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</si>
  <si>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</si>
  <si>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</si>
  <si>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</si>
  <si>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</si>
  <si>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</si>
  <si>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</si>
  <si>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</si>
  <si>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</si>
  <si>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</si>
  <si>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</si>
  <si>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</si>
  <si>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</si>
  <si>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</si>
  <si>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</si>
  <si>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</si>
  <si>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</si>
  <si>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</si>
  <si>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</si>
  <si>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</si>
  <si>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</si>
  <si>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</si>
  <si>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</si>
  <si>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</si>
  <si>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</si>
  <si>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</si>
  <si>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</si>
  <si>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</si>
  <si>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</si>
  <si>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</si>
  <si>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</si>
  <si>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</si>
  <si>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</si>
  <si>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</si>
  <si>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</si>
  <si>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</si>
  <si>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</si>
  <si>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</si>
  <si>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</si>
  <si>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</si>
  <si>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</si>
  <si>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</si>
  <si>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</si>
  <si>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</si>
  <si>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</si>
  <si>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</si>
  <si>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</si>
  <si>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</si>
  <si>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</si>
  <si>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</si>
  <si>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</si>
  <si>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</si>
  <si>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</si>
  <si>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</si>
  <si>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</si>
  <si>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</si>
  <si>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</si>
  <si>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</si>
  <si>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</si>
  <si>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</si>
  <si>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</si>
  <si>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</si>
  <si>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</si>
  <si>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</si>
  <si>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</si>
  <si>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</si>
  <si>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</si>
  <si>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</si>
  <si>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</si>
  <si>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</si>
  <si>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</si>
  <si>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</si>
  <si>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</si>
  <si>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</si>
  <si>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</si>
  <si>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</si>
  <si>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</si>
  <si>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</si>
  <si>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</si>
  <si>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</si>
  <si>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</si>
  <si>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</si>
  <si>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</si>
  <si>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</si>
  <si>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</si>
  <si>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</si>
  <si>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</si>
  <si>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</si>
  <si>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</si>
  <si>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</si>
  <si>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</si>
  <si>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</si>
  <si>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</si>
  <si>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</si>
  <si>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</si>
  <si>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</si>
  <si>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</si>
  <si>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</si>
  <si>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</si>
  <si>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</si>
  <si>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</si>
  <si>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</si>
  <si>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</si>
  <si>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</si>
  <si>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</si>
  <si>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</si>
  <si>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</si>
  <si>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</si>
  <si>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</si>
  <si>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</si>
  <si>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</si>
  <si>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</si>
  <si>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</si>
  <si>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</si>
  <si>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</si>
  <si>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</si>
  <si>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</si>
  <si>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</si>
  <si>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</si>
  <si>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</si>
  <si>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</si>
  <si>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</si>
  <si>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</si>
  <si>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</si>
  <si>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</si>
  <si>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</si>
  <si>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</si>
  <si>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</si>
  <si>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</si>
  <si>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</si>
  <si>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</si>
  <si>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</si>
  <si>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</si>
  <si>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</si>
  <si>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</si>
  <si>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</si>
  <si>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</si>
  <si>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</si>
  <si>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</si>
  <si>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</si>
  <si>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</si>
  <si>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</si>
  <si>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</si>
  <si>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</si>
  <si>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</si>
  <si>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</si>
  <si>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</si>
  <si>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</si>
  <si>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</si>
  <si>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</si>
  <si>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</si>
  <si>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</si>
  <si>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</si>
  <si>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</si>
  <si>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</si>
  <si>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</si>
  <si>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</si>
  <si>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</si>
  <si>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</si>
  <si>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</si>
  <si>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</si>
  <si>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</si>
  <si>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</si>
  <si>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</si>
  <si>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</si>
  <si>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</si>
  <si>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</si>
  <si>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</si>
  <si>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</si>
  <si>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</si>
  <si>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</si>
  <si>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</si>
  <si>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</si>
  <si>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</si>
  <si>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</si>
  <si>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</si>
  <si>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</si>
  <si>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</si>
  <si>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</si>
  <si>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</si>
  <si>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</si>
  <si>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</si>
  <si>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</si>
  <si>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</si>
  <si>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</si>
  <si>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</si>
  <si>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</si>
  <si>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</si>
  <si>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</si>
  <si>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</si>
  <si>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</si>
  <si>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</si>
  <si>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</si>
  <si>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</si>
  <si>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</si>
  <si>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</si>
  <si>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</si>
  <si>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</si>
  <si>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</si>
  <si>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</si>
  <si>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</si>
  <si>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</si>
  <si>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</si>
  <si>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</si>
  <si>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</si>
  <si>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</si>
  <si>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</si>
  <si>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</si>
  <si>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</si>
  <si>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</si>
  <si>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</si>
  <si>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</si>
  <si>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</si>
  <si>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</si>
  <si>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</si>
  <si>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</si>
  <si>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</si>
  <si>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</si>
  <si>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</si>
  <si>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</si>
  <si>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</si>
  <si>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</si>
  <si>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</si>
  <si>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</si>
  <si>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</si>
  <si>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</si>
  <si>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</si>
  <si>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</si>
  <si>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</si>
  <si>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</si>
  <si>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</si>
  <si>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</si>
  <si>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</si>
  <si>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</si>
  <si>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</si>
  <si>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</si>
  <si>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</si>
  <si>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</si>
  <si>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</si>
  <si>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</si>
  <si>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</si>
  <si>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</si>
  <si>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</si>
  <si>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</si>
  <si>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</si>
  <si>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</si>
  <si>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</si>
  <si>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</si>
  <si>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</si>
  <si>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</si>
  <si>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</si>
  <si>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</si>
  <si>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</si>
  <si>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</si>
  <si>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</si>
  <si>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</si>
  <si>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</si>
  <si>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</si>
  <si>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</si>
  <si>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</si>
  <si>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</si>
  <si>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</si>
  <si>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</si>
  <si>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</si>
  <si>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</si>
  <si>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</si>
  <si>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</si>
  <si>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</si>
  <si>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</si>
  <si>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</si>
  <si>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</si>
  <si>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</si>
  <si>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</si>
  <si>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</si>
  <si>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</si>
  <si>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</si>
  <si>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</si>
  <si>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</si>
  <si>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</si>
  <si>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</si>
  <si>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</si>
  <si>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</si>
  <si>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</si>
  <si>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</si>
  <si>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</si>
  <si>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</si>
  <si>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</si>
  <si>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</si>
  <si>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</si>
  <si>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</si>
  <si>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</si>
  <si>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</si>
  <si>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</si>
  <si>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</si>
  <si>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</si>
  <si>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</si>
  <si>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</si>
  <si>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</si>
  <si>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</si>
  <si>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</si>
  <si>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</si>
  <si>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</si>
  <si>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</si>
  <si>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</si>
  <si>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</si>
  <si>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</si>
  <si>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</si>
  <si>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</si>
  <si>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</si>
  <si>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</si>
  <si>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</si>
  <si>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</si>
  <si>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</si>
  <si>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</si>
  <si>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</si>
  <si>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</si>
  <si>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</si>
  <si>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</si>
  <si>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</si>
  <si>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</si>
  <si>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</si>
  <si>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</si>
  <si>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</si>
  <si>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</si>
  <si>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</si>
  <si>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</si>
  <si>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</si>
  <si>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</si>
  <si>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</si>
  <si>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</si>
  <si>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</si>
  <si>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</si>
  <si>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</si>
  <si>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</si>
  <si>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</si>
  <si>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</si>
  <si>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</si>
  <si>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</si>
  <si>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</si>
  <si>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</si>
  <si>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</si>
  <si>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</si>
  <si>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</si>
  <si>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</si>
  <si>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</si>
  <si>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</si>
  <si>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</si>
  <si>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</si>
  <si>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</si>
  <si>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</si>
  <si>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</si>
  <si>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</si>
  <si>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</si>
  <si>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</si>
  <si>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</si>
  <si>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</si>
  <si>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</si>
  <si>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</si>
  <si>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</si>
  <si>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</si>
  <si>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</si>
  <si>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</si>
  <si>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</si>
  <si>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</si>
  <si>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</si>
  <si>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</si>
  <si>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</si>
  <si>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</si>
  <si>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</si>
  <si>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</si>
  <si>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</si>
  <si>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</si>
  <si>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</si>
  <si>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</si>
  <si>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</si>
  <si>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</si>
  <si>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</si>
  <si>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</si>
  <si>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</si>
  <si>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</si>
  <si>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</si>
  <si>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</si>
  <si>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</si>
  <si>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</si>
  <si>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</si>
  <si>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</si>
  <si>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</si>
  <si>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</si>
  <si>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</si>
  <si>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</si>
  <si>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</si>
  <si>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</si>
  <si>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</si>
  <si>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</si>
  <si>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</si>
  <si>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</si>
  <si>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</si>
  <si>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</si>
  <si>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</si>
  <si>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</si>
  <si>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</si>
  <si>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</si>
  <si>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</si>
  <si>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</si>
  <si>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</si>
  <si>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</si>
  <si>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</si>
  <si>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</si>
  <si>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</si>
  <si>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</si>
  <si>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</si>
  <si>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</si>
  <si>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</si>
  <si>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</si>
  <si>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</si>
  <si>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</si>
  <si>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</si>
  <si>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</si>
  <si>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</si>
  <si>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</si>
  <si>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</si>
  <si>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</si>
  <si>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</si>
  <si>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</si>
  <si>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</si>
  <si>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</si>
  <si>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</si>
  <si>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</si>
  <si>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</si>
  <si>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</si>
  <si>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</si>
  <si>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</si>
  <si>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</si>
  <si>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</si>
  <si>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</si>
  <si>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</si>
  <si>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</si>
  <si>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</si>
  <si>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</si>
  <si>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</si>
  <si>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</si>
  <si>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</si>
  <si>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</si>
  <si>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</si>
  <si>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</si>
  <si>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</si>
  <si>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</si>
  <si>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</si>
  <si>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</si>
  <si>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</si>
  <si>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</si>
  <si>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</si>
  <si>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</si>
  <si>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</si>
  <si>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</si>
  <si>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</si>
  <si>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</si>
  <si>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</si>
  <si>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</si>
  <si>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</si>
  <si>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</si>
  <si>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</si>
  <si>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</si>
  <si>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</si>
  <si>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</si>
  <si>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</si>
  <si>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</si>
  <si>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</si>
  <si>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</si>
  <si>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</si>
  <si>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</si>
  <si>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</si>
  <si>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</si>
  <si>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</si>
  <si>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</si>
  <si>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</si>
  <si>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</si>
  <si>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</si>
  <si>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</si>
  <si>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</si>
  <si>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</si>
  <si>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</si>
  <si>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</si>
  <si>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</si>
  <si>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</si>
  <si>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</si>
  <si>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</si>
  <si>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</si>
  <si>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</si>
  <si>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</si>
  <si>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</si>
  <si>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</si>
  <si>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</si>
  <si>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</si>
  <si>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</si>
  <si>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</si>
  <si>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</si>
  <si>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</si>
  <si>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</si>
  <si>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</si>
  <si>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</si>
  <si>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</si>
  <si>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</si>
  <si>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</si>
  <si>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</si>
  <si>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</si>
  <si>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</si>
  <si>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</si>
  <si>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</si>
  <si>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</si>
  <si>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</si>
  <si>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</si>
  <si>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</si>
  <si>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</si>
  <si>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</si>
  <si>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</si>
  <si>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</si>
  <si>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</si>
  <si>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</si>
  <si>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</si>
  <si>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</si>
  <si>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</si>
  <si>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</si>
  <si>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</si>
  <si>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</si>
  <si>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</si>
  <si>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</si>
  <si>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</si>
  <si>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</si>
  <si>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</si>
  <si>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</si>
  <si>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</si>
  <si>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</si>
  <si>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</si>
  <si>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</si>
  <si>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</si>
  <si>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</si>
  <si>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</si>
  <si>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</si>
  <si>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</si>
  <si>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</si>
  <si>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</si>
  <si>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</si>
  <si>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</si>
  <si>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</si>
  <si>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</si>
  <si>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</si>
  <si>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</si>
  <si>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</si>
  <si>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</si>
  <si>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</si>
  <si>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</si>
  <si>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</si>
  <si>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</si>
  <si>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</si>
  <si>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</si>
  <si>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</si>
  <si>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</si>
  <si>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</si>
  <si>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</si>
  <si>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</si>
  <si>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</si>
  <si>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</si>
  <si>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</si>
  <si>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</si>
  <si>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</si>
  <si>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</si>
  <si>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</si>
  <si>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</si>
  <si>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</si>
  <si>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</si>
  <si>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</si>
  <si>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</si>
  <si>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</si>
  <si>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</si>
  <si>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</si>
  <si>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</si>
  <si>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</si>
  <si>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</si>
  <si>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</si>
  <si>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</si>
  <si>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</si>
  <si>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</si>
  <si>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</si>
  <si>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</si>
  <si>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</si>
  <si>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</si>
  <si>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</si>
  <si>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</si>
  <si>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</si>
  <si>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</si>
  <si>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</si>
  <si>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</si>
  <si>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</si>
  <si>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</si>
  <si>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</si>
  <si>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</si>
  <si>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</si>
  <si>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</si>
  <si>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</si>
  <si>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</si>
  <si>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</si>
  <si>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</si>
  <si>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</si>
  <si>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</si>
  <si>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</si>
  <si>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</si>
  <si>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</si>
  <si>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</si>
  <si>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</si>
  <si>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</si>
  <si>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</si>
  <si>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</si>
  <si>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</si>
  <si>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</si>
  <si>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</si>
  <si>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</si>
  <si>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</si>
  <si>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</si>
  <si>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</si>
  <si>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</si>
  <si>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</si>
  <si>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</si>
  <si>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</si>
  <si>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</si>
  <si>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</si>
  <si>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</si>
  <si>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</si>
  <si>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</si>
  <si>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</si>
  <si>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</si>
  <si>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</si>
  <si>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</si>
  <si>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</si>
  <si>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</si>
  <si>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</si>
  <si>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</si>
  <si>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</si>
  <si>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</si>
  <si>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</si>
  <si>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</si>
  <si>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</si>
  <si>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</si>
  <si>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</si>
  <si>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</si>
  <si>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</si>
  <si>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</si>
  <si>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</si>
  <si>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</si>
  <si>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</si>
  <si>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</si>
  <si>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</si>
  <si>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</si>
  <si>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</si>
  <si>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</si>
  <si>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</si>
  <si>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</si>
  <si>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</si>
  <si>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</si>
  <si>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</si>
  <si>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</si>
  <si>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</si>
  <si>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</si>
  <si>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</si>
  <si>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</si>
  <si>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</si>
  <si>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</si>
  <si>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</si>
  <si>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</si>
  <si>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</si>
  <si>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</si>
  <si>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</si>
  <si>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</si>
  <si>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</si>
  <si>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</si>
  <si>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</si>
  <si>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</si>
  <si>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</si>
  <si>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</si>
  <si>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</si>
  <si>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</si>
  <si>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</si>
  <si>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</si>
  <si>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</si>
  <si>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</si>
  <si>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</si>
  <si>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</si>
  <si>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</si>
  <si>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</si>
  <si>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</si>
  <si>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</si>
  <si>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</si>
  <si>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</si>
  <si>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</si>
  <si>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</si>
  <si>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</si>
  <si>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</si>
  <si>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</si>
  <si>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</si>
  <si>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</si>
  <si>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</si>
  <si>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</si>
  <si>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</si>
  <si>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</si>
  <si>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</si>
  <si>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</si>
  <si>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</si>
  <si>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</si>
  <si>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</si>
  <si>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</si>
  <si>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</si>
  <si>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</si>
  <si>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</si>
  <si>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</si>
  <si>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</si>
  <si>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</si>
  <si>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</si>
  <si>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</si>
  <si>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</si>
  <si>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</si>
  <si>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</si>
  <si>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</si>
  <si>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</si>
  <si>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</si>
  <si>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</si>
  <si>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</si>
  <si>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</si>
  <si>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</si>
  <si>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</si>
  <si>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</si>
  <si>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</si>
  <si>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</si>
  <si>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</si>
  <si>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</si>
  <si>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</si>
  <si>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</si>
  <si>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</si>
  <si>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</si>
  <si>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</si>
  <si>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</si>
  <si>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</si>
  <si>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</si>
  <si>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</si>
  <si>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</si>
  <si>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</si>
  <si>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</si>
  <si>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</si>
  <si>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</si>
  <si>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</si>
  <si>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</si>
  <si>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</si>
  <si>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</si>
  <si>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</si>
  <si>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</si>
  <si>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</si>
  <si>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</si>
  <si>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</si>
  <si>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</si>
  <si>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</si>
  <si>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</si>
  <si>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</si>
  <si>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</si>
  <si>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</si>
  <si>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</si>
  <si>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</si>
  <si>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</si>
  <si>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</si>
  <si>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</si>
  <si>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</si>
  <si>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</si>
  <si>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</si>
  <si>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</si>
  <si>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</si>
  <si>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</si>
  <si>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</si>
  <si>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</si>
  <si>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</si>
  <si>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</si>
  <si>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</si>
  <si>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</si>
  <si>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</si>
  <si>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</si>
  <si>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</si>
  <si>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</si>
  <si>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</si>
  <si>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</si>
  <si>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</si>
  <si>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</si>
  <si>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</si>
  <si>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</si>
  <si>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</si>
  <si>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</si>
  <si>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</si>
  <si>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</si>
  <si>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</si>
  <si>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</si>
  <si>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</si>
  <si>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</si>
  <si>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</si>
  <si>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</si>
  <si>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</si>
  <si>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</si>
  <si>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</si>
  <si>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</si>
  <si>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</si>
  <si>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</si>
  <si>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</si>
  <si>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</si>
  <si>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</si>
  <si>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</si>
  <si>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</si>
  <si>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</si>
  <si>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</si>
  <si>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</si>
  <si>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</si>
  <si>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</si>
  <si>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</si>
  <si>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</si>
  <si>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</si>
  <si>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</si>
  <si>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</si>
  <si>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</si>
  <si>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</si>
  <si>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</si>
  <si>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</si>
  <si>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</si>
  <si>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</si>
  <si>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</si>
  <si>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</si>
  <si>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</si>
  <si>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</si>
  <si>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</si>
  <si>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</si>
  <si>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</si>
  <si>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</si>
  <si>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</si>
  <si>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</si>
  <si>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</si>
  <si>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</si>
  <si>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</si>
  <si>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</si>
  <si>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</si>
  <si>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</si>
  <si>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</si>
  <si>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</si>
  <si>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</si>
  <si>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</si>
  <si>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</si>
  <si>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</si>
  <si>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</si>
  <si>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</si>
  <si>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</si>
  <si>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</si>
  <si>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</si>
  <si>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</si>
  <si>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</si>
  <si>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</si>
  <si>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</si>
  <si>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</si>
  <si>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</si>
  <si>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</si>
  <si>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</si>
  <si>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</si>
  <si>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</si>
  <si>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</si>
  <si>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</si>
  <si>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</si>
  <si>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</si>
  <si>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</si>
  <si>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</si>
  <si>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</si>
  <si>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</si>
  <si>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</si>
  <si>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</si>
  <si>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</si>
  <si>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</si>
  <si>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</si>
  <si>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</si>
  <si>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</si>
  <si>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</si>
  <si>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</si>
  <si>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</si>
  <si>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</si>
  <si>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</si>
  <si>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</si>
  <si>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</si>
  <si>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</si>
  <si>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</si>
  <si>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</si>
  <si>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</si>
  <si>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</si>
  <si>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</si>
  <si>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</si>
  <si>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</si>
  <si>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</si>
  <si>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</si>
  <si>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</si>
  <si>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</si>
  <si>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</si>
  <si>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</si>
  <si>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</si>
  <si>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</si>
  <si>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</si>
  <si>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</si>
  <si>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</si>
  <si>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</si>
  <si>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</si>
  <si>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</si>
  <si>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</si>
  <si>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</si>
  <si>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</si>
  <si>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</si>
  <si>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</si>
  <si>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</si>
  <si>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</si>
  <si>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</si>
  <si>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</si>
  <si>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</si>
  <si>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</si>
  <si>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</si>
  <si>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</si>
  <si>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</si>
  <si>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</si>
  <si>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</si>
  <si>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</si>
  <si>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</si>
  <si>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</si>
  <si>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</si>
  <si>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</si>
  <si>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</si>
  <si>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</si>
  <si>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</si>
  <si>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</si>
  <si>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</si>
  <si>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</si>
  <si>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</si>
  <si>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</si>
  <si>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</si>
  <si>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</si>
  <si>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</si>
  <si>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</si>
  <si>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</si>
  <si>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</si>
  <si>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</si>
  <si>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</si>
  <si>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</si>
  <si>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</si>
  <si>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</si>
  <si>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</si>
  <si>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</si>
  <si>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</si>
  <si>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</si>
  <si>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</si>
  <si>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</si>
  <si>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</si>
  <si>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</si>
  <si>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</si>
  <si>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</si>
  <si>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</si>
  <si>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</si>
  <si>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</si>
  <si>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</si>
  <si>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</si>
  <si>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</si>
  <si>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</si>
  <si>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</si>
  <si>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</si>
  <si>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</si>
  <si>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</si>
  <si>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</si>
  <si>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</si>
  <si>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</si>
  <si>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</si>
  <si>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</si>
  <si>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</si>
  <si>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</si>
  <si>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</si>
  <si>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</si>
  <si>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</si>
  <si>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</si>
  <si>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</si>
  <si>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</si>
  <si>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</si>
  <si>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</si>
  <si>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</si>
  <si>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</si>
  <si>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</si>
  <si>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</si>
  <si>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</si>
  <si>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</si>
  <si>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</si>
  <si>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</si>
  <si>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</si>
  <si>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</si>
  <si>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</si>
  <si>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</si>
  <si>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</si>
  <si>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</si>
  <si>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</si>
  <si>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</si>
  <si>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</si>
  <si>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</si>
  <si>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</si>
  <si>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</si>
  <si>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</si>
  <si>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</si>
  <si>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</si>
  <si>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</si>
  <si>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</si>
  <si>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</si>
  <si>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</si>
  <si>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</si>
  <si>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</si>
  <si>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</si>
  <si>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</si>
  <si>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</si>
  <si>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</si>
  <si>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</si>
  <si>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</si>
  <si>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</si>
  <si>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</si>
  <si>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</si>
  <si>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</si>
  <si>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</si>
  <si>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</si>
  <si>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</si>
  <si>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</si>
  <si>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</si>
  <si>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</si>
  <si>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</si>
  <si>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</si>
  <si>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</si>
  <si>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</si>
  <si>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</si>
  <si>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</si>
  <si>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</si>
  <si>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</si>
  <si>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</si>
  <si>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</si>
  <si>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</si>
  <si>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</si>
  <si>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</si>
  <si>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</si>
  <si>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</si>
  <si>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</si>
  <si>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</si>
  <si>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</si>
  <si>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</si>
  <si>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</si>
  <si>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</si>
  <si>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</si>
  <si>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</si>
  <si>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</si>
  <si>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</si>
  <si>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</si>
  <si>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</si>
  <si>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</si>
  <si>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</si>
  <si>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</si>
  <si>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</si>
  <si>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</si>
  <si>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</si>
  <si>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</si>
  <si>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</si>
  <si>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</si>
  <si>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</si>
  <si>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</si>
  <si>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</si>
  <si>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</si>
  <si>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</si>
  <si>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</si>
  <si>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</si>
  <si>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</si>
  <si>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</si>
  <si>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</si>
  <si>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</si>
  <si>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</si>
  <si>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</si>
  <si>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</si>
  <si>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</si>
  <si>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</si>
  <si>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</si>
  <si>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</si>
  <si>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</si>
  <si>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</si>
  <si>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</si>
  <si>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</si>
  <si>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</si>
  <si>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</si>
  <si>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</si>
  <si>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</si>
  <si>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</si>
  <si>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</si>
  <si>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</si>
  <si>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</si>
  <si>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</si>
  <si>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</si>
  <si>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</si>
  <si>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</si>
  <si>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</si>
  <si>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</si>
  <si>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</si>
  <si>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</si>
  <si>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</si>
  <si>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</si>
  <si>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</si>
  <si>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</si>
  <si>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</si>
  <si>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</si>
  <si>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</si>
  <si>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</si>
  <si>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</si>
  <si>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</si>
  <si>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</si>
  <si>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</si>
  <si>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</si>
  <si>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</si>
  <si>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</si>
  <si>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</si>
  <si>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</si>
  <si>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</si>
  <si>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</si>
  <si>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</si>
  <si>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</si>
  <si>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</si>
  <si>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</si>
  <si>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</si>
  <si>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</si>
  <si>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</si>
  <si>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</si>
  <si>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</si>
  <si>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</si>
  <si>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</si>
  <si>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</si>
  <si>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</si>
  <si>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</si>
  <si>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</si>
  <si>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</si>
  <si>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</si>
  <si>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</si>
  <si>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</si>
  <si>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</si>
  <si>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</si>
  <si>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</si>
  <si>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</si>
  <si>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</si>
  <si>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</si>
  <si>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</si>
  <si>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</si>
  <si>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</si>
  <si>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</si>
  <si>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</si>
  <si>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</si>
  <si>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</si>
  <si>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</si>
  <si>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</si>
  <si>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</si>
  <si>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</si>
  <si>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</si>
  <si>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</si>
  <si>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</si>
  <si>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</si>
  <si>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</si>
  <si>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</si>
  <si>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</si>
  <si>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</si>
  <si>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</si>
  <si>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</si>
  <si>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</si>
  <si>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</si>
  <si>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</si>
  <si>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</si>
  <si>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</si>
  <si>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</si>
  <si>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</si>
  <si>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</si>
  <si>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</si>
  <si>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</si>
  <si>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</si>
  <si>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</si>
  <si>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</si>
  <si>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</si>
  <si>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</si>
  <si>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</si>
  <si>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</si>
  <si>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</si>
  <si>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</si>
  <si>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</si>
  <si>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</si>
  <si>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</si>
  <si>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</si>
  <si>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</si>
  <si>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</si>
  <si>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</si>
  <si>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</si>
  <si>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</si>
  <si>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</si>
  <si>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</si>
  <si>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</si>
  <si>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</si>
  <si>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</si>
  <si>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</si>
  <si>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</si>
  <si>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</si>
  <si>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</si>
  <si>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</si>
  <si>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</si>
  <si>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</si>
  <si>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</si>
  <si>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</si>
  <si>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</si>
  <si>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</si>
  <si>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</si>
  <si>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</si>
  <si>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</si>
  <si>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</si>
  <si>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</si>
  <si>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</si>
  <si>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</si>
  <si>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</si>
  <si>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</si>
  <si>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</si>
  <si>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</si>
  <si>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</si>
  <si>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</si>
  <si>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</si>
  <si>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</si>
  <si>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</si>
  <si>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</si>
  <si>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</si>
  <si>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</si>
  <si>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</si>
  <si>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</si>
  <si>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</si>
  <si>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</si>
  <si>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</si>
  <si>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</si>
  <si>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</si>
  <si>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</si>
  <si>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</si>
  <si>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</si>
  <si>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</si>
  <si>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</si>
  <si>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</si>
  <si>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</si>
  <si>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</si>
  <si>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</si>
  <si>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</si>
  <si>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</si>
  <si>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</si>
  <si>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</si>
  <si>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</si>
  <si>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</si>
  <si>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</si>
  <si>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</si>
  <si>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</si>
  <si>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</si>
  <si>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</si>
  <si>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</si>
  <si>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</si>
  <si>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</si>
  <si>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</si>
  <si>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</si>
  <si>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</si>
  <si>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</si>
  <si>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</si>
  <si>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</si>
  <si>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</si>
  <si>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</si>
  <si>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</si>
  <si>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</si>
  <si>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</si>
  <si>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</si>
  <si>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</si>
  <si>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</si>
  <si>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</si>
  <si>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</si>
  <si>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</si>
  <si>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</si>
  <si>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</si>
  <si>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</si>
  <si>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</si>
  <si>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</si>
  <si>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</si>
  <si>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</si>
  <si>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</si>
  <si>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</si>
  <si>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</si>
  <si>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</si>
  <si>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</si>
  <si>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</si>
  <si>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</si>
  <si>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</si>
  <si>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</si>
  <si>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</si>
  <si>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</si>
  <si>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</si>
  <si>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</si>
  <si>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</si>
  <si>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</si>
  <si>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</si>
  <si>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</si>
  <si>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</si>
  <si>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</si>
  <si>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</si>
  <si>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</si>
  <si>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</si>
  <si>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</si>
  <si>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</si>
  <si>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</si>
  <si>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</si>
  <si>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</si>
  <si>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</si>
  <si>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</si>
  <si>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</si>
  <si>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</si>
  <si>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</si>
  <si>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</si>
  <si>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</si>
  <si>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</si>
  <si>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</si>
  <si>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</si>
  <si>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</si>
  <si>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</si>
  <si>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</si>
  <si>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</si>
  <si>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</si>
  <si>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</si>
  <si>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</si>
  <si>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</si>
  <si>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</si>
  <si>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</si>
  <si>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</si>
  <si>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</si>
  <si>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</si>
  <si>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</si>
  <si>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</si>
  <si>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</si>
  <si>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</si>
  <si>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</si>
  <si>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</si>
  <si>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</si>
  <si>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</si>
  <si>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</si>
  <si>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</si>
  <si>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</si>
  <si>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</si>
  <si>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</si>
  <si>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</si>
  <si>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</si>
  <si>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</si>
  <si>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</si>
  <si>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</si>
  <si>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</si>
  <si>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</si>
  <si>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</si>
  <si>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</si>
  <si>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</si>
  <si>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</si>
  <si>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</si>
  <si>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</si>
  <si>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</si>
  <si>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</si>
  <si>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</si>
  <si>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</si>
  <si>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</si>
  <si>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</si>
  <si>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</si>
  <si>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</si>
  <si>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</si>
  <si>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</si>
  <si>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</si>
  <si>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</si>
  <si>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</si>
  <si>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</si>
  <si>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</si>
  <si>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</si>
  <si>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</si>
  <si>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</si>
  <si>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</si>
  <si>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</si>
  <si>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</si>
  <si>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</si>
  <si>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</si>
  <si>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</si>
  <si>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</si>
  <si>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</si>
  <si>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</si>
  <si>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</si>
  <si>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</si>
  <si>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</si>
  <si>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</si>
  <si>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</si>
  <si>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</si>
  <si>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</si>
  <si>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</si>
  <si>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</si>
  <si>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</si>
  <si>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</si>
  <si>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</si>
  <si>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</si>
  <si>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</si>
  <si>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</si>
  <si>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</si>
  <si>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</si>
  <si>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</si>
  <si>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</si>
  <si>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</si>
  <si>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</si>
  <si>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</si>
  <si>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</si>
  <si>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</si>
  <si>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</si>
  <si>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</si>
  <si>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</si>
  <si>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</si>
  <si>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</si>
  <si>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</si>
  <si>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</si>
  <si>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</si>
  <si>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</si>
  <si>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</si>
  <si>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</si>
  <si>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</si>
  <si>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</si>
  <si>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</si>
  <si>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</si>
  <si>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</si>
  <si>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</si>
  <si>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</si>
  <si>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</si>
  <si>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</si>
  <si>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</si>
  <si>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</si>
  <si>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</si>
  <si>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</si>
  <si>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</si>
  <si>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</si>
  <si>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</si>
  <si>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</si>
  <si>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</si>
  <si>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</si>
  <si>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</si>
  <si>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</si>
  <si>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</si>
  <si>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</si>
  <si>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</si>
  <si>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</si>
  <si>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</si>
  <si>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</si>
  <si>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</si>
  <si>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</si>
  <si>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</si>
  <si>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</si>
  <si>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</si>
  <si>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</si>
  <si>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</si>
  <si>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</si>
  <si>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</si>
  <si>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</si>
  <si>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</si>
  <si>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</si>
  <si>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</si>
  <si>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</si>
  <si>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</si>
  <si>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</si>
  <si>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</si>
  <si>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</si>
  <si>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</si>
  <si>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</si>
  <si>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</si>
  <si>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</si>
  <si>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</si>
  <si>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</si>
  <si>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</si>
  <si>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</si>
  <si>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</si>
  <si>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</si>
  <si>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</si>
  <si>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</si>
  <si>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</si>
  <si>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</si>
  <si>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</si>
  <si>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</si>
  <si>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</si>
  <si>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</si>
  <si>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</si>
  <si>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</si>
  <si>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</si>
  <si>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</si>
  <si>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</si>
  <si>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</si>
  <si>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</si>
  <si>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</si>
  <si>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</si>
  <si>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</si>
  <si>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</si>
  <si>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</si>
  <si>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</si>
  <si>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</si>
  <si>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</si>
  <si>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</si>
  <si>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</si>
  <si>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</si>
  <si>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</si>
  <si>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</si>
  <si>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</si>
  <si>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</si>
  <si>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</si>
  <si>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</si>
  <si>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</si>
  <si>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</si>
  <si>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</si>
  <si>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</si>
  <si>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</si>
  <si>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</si>
  <si>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</si>
  <si>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</si>
  <si>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</si>
  <si>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</si>
  <si>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</si>
  <si>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</si>
  <si>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</si>
  <si>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</si>
  <si>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</si>
  <si>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</si>
  <si>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</si>
  <si>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</si>
  <si>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</si>
  <si>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</si>
  <si>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</si>
  <si>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</si>
  <si>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</si>
  <si>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</si>
  <si>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</si>
  <si>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</si>
  <si>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</si>
  <si>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</si>
  <si>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</si>
  <si>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</si>
  <si>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</si>
  <si>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</si>
  <si>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</si>
  <si>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</si>
  <si>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</si>
  <si>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</si>
  <si>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</si>
  <si>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</si>
  <si>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</si>
  <si>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</si>
  <si>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</si>
  <si>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</si>
  <si>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</si>
  <si>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</si>
  <si>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</si>
  <si>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</si>
  <si>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</si>
  <si>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</si>
  <si>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</si>
  <si>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</si>
  <si>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</si>
  <si>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</si>
  <si>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</si>
  <si>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</si>
  <si>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</si>
  <si>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</si>
  <si>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</si>
  <si>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</si>
  <si>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</si>
  <si>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</si>
  <si>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</si>
  <si>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</si>
  <si>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</si>
  <si>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</si>
  <si>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</si>
  <si>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</si>
  <si>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</si>
  <si>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</si>
  <si>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</si>
  <si>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</si>
  <si>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</si>
  <si>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</si>
  <si>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</si>
  <si>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</si>
  <si>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</si>
  <si>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</si>
  <si>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</si>
  <si>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</si>
  <si>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</si>
  <si>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</si>
  <si>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</si>
  <si>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</si>
  <si>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</si>
  <si>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</si>
  <si>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</si>
  <si>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</si>
  <si>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</si>
  <si>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</si>
  <si>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</si>
  <si>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</si>
  <si>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</si>
  <si>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</si>
  <si>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</si>
  <si>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</si>
  <si>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</si>
  <si>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</si>
  <si>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</si>
  <si>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</si>
  <si>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</si>
  <si>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</si>
  <si>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</si>
  <si>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</si>
  <si>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</si>
  <si>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</si>
  <si>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</si>
  <si>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</si>
  <si>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</si>
  <si>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</si>
  <si>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</si>
  <si>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</si>
  <si>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</si>
  <si>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</si>
  <si>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</si>
  <si>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</si>
  <si>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</si>
  <si>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</si>
  <si>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</si>
  <si>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</si>
  <si>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</si>
  <si>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</si>
  <si>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</si>
  <si>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</si>
  <si>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</si>
  <si>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</si>
  <si>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</si>
  <si>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</si>
  <si>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</si>
  <si>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</si>
  <si>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</si>
  <si>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</si>
  <si>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</si>
  <si>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</si>
  <si>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</si>
  <si>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</si>
  <si>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</si>
  <si>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</si>
  <si>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</si>
  <si>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</si>
  <si>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</si>
  <si>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</si>
  <si>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</si>
  <si>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</si>
  <si>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</si>
  <si>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</si>
  <si>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</si>
  <si>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</si>
  <si>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</si>
  <si>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</si>
  <si>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</si>
  <si>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</si>
  <si>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</si>
  <si>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</si>
  <si>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</si>
  <si>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</si>
  <si>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</si>
  <si>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</si>
  <si>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</si>
  <si>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</si>
  <si>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</si>
  <si>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</si>
  <si>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</si>
  <si>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</si>
  <si>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</si>
  <si>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</si>
  <si>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</si>
  <si>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</si>
  <si>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</si>
  <si>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</si>
  <si>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</si>
  <si>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</si>
  <si>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</si>
  <si>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</si>
  <si>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</si>
  <si>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</si>
  <si>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</si>
  <si>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</si>
  <si>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</si>
  <si>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</si>
  <si>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</si>
  <si>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</si>
  <si>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</si>
  <si>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</si>
  <si>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</si>
  <si>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</si>
  <si>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</si>
  <si>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</si>
  <si>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</si>
  <si>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</si>
  <si>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</si>
  <si>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</si>
  <si>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</si>
  <si>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</si>
  <si>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</si>
  <si>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</si>
  <si>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</si>
  <si>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</si>
  <si>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</si>
  <si>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</si>
  <si>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</si>
  <si>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</si>
  <si>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</si>
  <si>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</si>
  <si>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</si>
  <si>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</si>
  <si>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</si>
  <si>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</si>
  <si>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</si>
  <si>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</si>
  <si>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</si>
  <si>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</si>
  <si>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</si>
  <si>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</si>
  <si>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</si>
  <si>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</si>
  <si>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</si>
  <si>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</si>
  <si>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</si>
  <si>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</si>
  <si>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</si>
  <si>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</si>
  <si>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</si>
  <si>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</si>
  <si>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</si>
  <si>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</si>
  <si>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</si>
  <si>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</si>
  <si>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</si>
  <si>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</si>
  <si>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</si>
  <si>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</si>
  <si>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</si>
  <si>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</si>
  <si>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</si>
  <si>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</si>
  <si>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</si>
  <si>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</si>
  <si>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</si>
  <si>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</si>
  <si>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</si>
  <si>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</si>
  <si>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</si>
  <si>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</si>
  <si>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</si>
  <si>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</si>
  <si>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</si>
  <si>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</si>
  <si>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</si>
  <si>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</si>
  <si>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</si>
  <si>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</si>
  <si>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</si>
  <si>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</si>
  <si>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</si>
  <si>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</si>
  <si>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</si>
  <si>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</si>
  <si>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</si>
  <si>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</si>
  <si>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</si>
  <si>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</si>
  <si>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</si>
  <si>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</si>
  <si>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</si>
  <si>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</si>
  <si>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</si>
  <si>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</si>
  <si>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</si>
  <si>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</si>
  <si>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</si>
  <si>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</si>
  <si>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</si>
  <si>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</si>
  <si>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</si>
  <si>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</si>
  <si>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</si>
  <si>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</si>
  <si>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</si>
  <si>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</si>
  <si>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</si>
  <si>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</si>
  <si>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</si>
  <si>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</si>
  <si>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</si>
  <si>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</si>
  <si>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</si>
  <si>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</si>
  <si>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</si>
  <si>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</si>
  <si>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</si>
  <si>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</si>
  <si>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</si>
  <si>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</si>
  <si>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</si>
  <si>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</si>
  <si>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</si>
  <si>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</si>
  <si>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</si>
  <si>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</si>
  <si>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</si>
  <si>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</si>
  <si>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</si>
  <si>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</si>
  <si>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</si>
  <si>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</si>
  <si>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</si>
  <si>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</si>
  <si>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</si>
  <si>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</si>
  <si>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</si>
  <si>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</si>
  <si>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</si>
  <si>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</si>
  <si>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</si>
  <si>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</si>
  <si>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</si>
  <si>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</si>
  <si>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</si>
  <si>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</si>
  <si>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</si>
  <si>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</si>
  <si>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</si>
  <si>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</si>
  <si>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</si>
  <si>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</si>
  <si>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</si>
  <si>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</si>
  <si>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</si>
  <si>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</si>
  <si>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</si>
  <si>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</si>
  <si>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</si>
  <si>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</si>
  <si>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</si>
  <si>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</si>
  <si>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</si>
  <si>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</si>
  <si>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</si>
  <si>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</si>
  <si>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</si>
  <si>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</si>
  <si>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</si>
  <si>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</si>
  <si>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</si>
  <si>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</si>
  <si>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</si>
  <si>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</si>
  <si>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</si>
  <si>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</si>
  <si>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</si>
  <si>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</si>
  <si>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</si>
  <si>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</si>
  <si>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</si>
  <si>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</si>
  <si>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</si>
  <si>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</si>
  <si>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</si>
  <si>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</si>
  <si>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</si>
  <si>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</si>
  <si>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</si>
  <si>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</si>
  <si>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</si>
  <si>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</si>
  <si>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</si>
  <si>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</si>
  <si>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</si>
  <si>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</si>
  <si>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</si>
  <si>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</si>
  <si>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</si>
  <si>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</si>
  <si>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</si>
  <si>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</si>
  <si>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</si>
  <si>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</si>
  <si>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</si>
  <si>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</si>
  <si>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</si>
  <si>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</si>
  <si>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</si>
  <si>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</si>
  <si>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</si>
  <si>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</si>
  <si>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</si>
  <si>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</si>
  <si>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</si>
  <si>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</si>
  <si>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</si>
  <si>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</si>
  <si>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</si>
  <si>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</si>
  <si>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</si>
  <si>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</si>
  <si>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</si>
  <si>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</si>
  <si>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</si>
  <si>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</si>
  <si>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</si>
  <si>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</si>
  <si>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</si>
  <si>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</si>
  <si>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</si>
  <si>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</si>
  <si>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</si>
  <si>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</si>
  <si>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</si>
  <si>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</si>
  <si>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</si>
  <si>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</si>
  <si>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</si>
  <si>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</si>
  <si>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</si>
  <si>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</si>
  <si>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</si>
  <si>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</si>
  <si>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</si>
  <si>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</si>
  <si>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</si>
  <si>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</si>
  <si>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</si>
  <si>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</si>
  <si>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</si>
  <si>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</si>
  <si>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</si>
  <si>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</si>
  <si>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</si>
  <si>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</si>
  <si>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</si>
  <si>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</si>
  <si>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</si>
  <si>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</si>
  <si>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</si>
  <si>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</si>
  <si>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</si>
  <si>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</si>
  <si>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</si>
  <si>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</si>
  <si>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</si>
  <si>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</si>
  <si>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</si>
  <si>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</si>
  <si>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</si>
  <si>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</si>
  <si>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</si>
  <si>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</si>
  <si>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</si>
  <si>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</si>
  <si>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</si>
  <si>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</si>
  <si>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</si>
  <si>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</si>
  <si>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</si>
  <si>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</si>
  <si>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</si>
  <si>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</si>
  <si>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</si>
  <si>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</si>
  <si>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</si>
  <si>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</si>
  <si>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</si>
  <si>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</si>
  <si>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</si>
  <si>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</si>
  <si>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</si>
  <si>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</si>
  <si>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</si>
  <si>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</si>
  <si>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</si>
  <si>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</si>
  <si>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</si>
  <si>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</si>
  <si>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</si>
  <si>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</si>
  <si>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</si>
  <si>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</si>
  <si>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</si>
  <si>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</si>
  <si>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</si>
  <si>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</si>
  <si>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</si>
  <si>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</si>
  <si>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</si>
  <si>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</si>
  <si>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</si>
  <si>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</si>
  <si>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</si>
  <si>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</si>
  <si>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</si>
  <si>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</si>
  <si>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</si>
  <si>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</si>
  <si>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</si>
  <si>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</si>
  <si>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</si>
  <si>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</si>
  <si>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</si>
  <si>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</si>
  <si>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</si>
  <si>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</si>
  <si>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</si>
  <si>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</si>
  <si>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</si>
  <si>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</si>
  <si>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</si>
  <si>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</si>
  <si>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</si>
  <si>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</si>
  <si>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</si>
  <si>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</si>
  <si>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</si>
  <si>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</si>
  <si>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</si>
  <si>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</si>
  <si>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</si>
  <si>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</si>
  <si>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</si>
  <si>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</si>
  <si>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</si>
  <si>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</si>
  <si>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</si>
  <si>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</si>
  <si>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</si>
  <si>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</si>
  <si>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</si>
  <si>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</si>
  <si>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</si>
  <si>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</si>
  <si>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</si>
  <si>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</si>
  <si>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</si>
  <si>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</si>
  <si>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</si>
  <si>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</si>
  <si>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</si>
  <si>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</si>
  <si>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</si>
  <si>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</si>
  <si>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</si>
  <si>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</si>
  <si>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</si>
  <si>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</si>
  <si>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</si>
  <si>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</si>
  <si>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</si>
  <si>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</si>
  <si>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</si>
  <si>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</si>
  <si>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</si>
  <si>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</si>
  <si>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</si>
  <si>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</si>
  <si>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</si>
  <si>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</si>
  <si>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</si>
  <si>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</si>
  <si>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</si>
  <si>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</si>
  <si>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</si>
  <si>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</si>
  <si>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</si>
  <si>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</si>
  <si>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</si>
  <si>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</si>
  <si>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</si>
  <si>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</si>
  <si>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</si>
  <si>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</si>
  <si>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</si>
  <si>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</si>
  <si>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</si>
  <si>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</si>
  <si>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</si>
  <si>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</si>
  <si>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</si>
  <si>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</si>
  <si>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</si>
  <si>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</si>
  <si>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</si>
  <si>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</si>
  <si>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</si>
  <si>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</si>
  <si>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</si>
  <si>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</si>
  <si>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</si>
  <si>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</si>
  <si>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</si>
  <si>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</si>
  <si>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</si>
  <si>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</si>
  <si>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</si>
  <si>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</si>
  <si>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</si>
  <si>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</si>
  <si>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</si>
  <si>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</si>
  <si>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</si>
  <si>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</si>
  <si>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</si>
  <si>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</si>
  <si>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</si>
  <si>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</si>
  <si>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</si>
  <si>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</si>
  <si>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</si>
  <si>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</si>
  <si>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</si>
  <si>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</si>
  <si>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</si>
  <si>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</si>
  <si>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</si>
  <si>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</si>
  <si>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</si>
  <si>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</si>
  <si>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</si>
  <si>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</si>
  <si>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</si>
  <si>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</si>
  <si>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</si>
  <si>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</si>
  <si>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</si>
  <si>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</si>
  <si>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</si>
  <si>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</si>
  <si>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</si>
  <si>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</si>
  <si>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</si>
  <si>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</si>
  <si>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</si>
  <si>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</si>
  <si>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</si>
  <si>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</si>
  <si>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</si>
  <si>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</si>
  <si>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</si>
  <si>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</si>
  <si>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</si>
  <si>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</si>
  <si>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</si>
  <si>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</si>
  <si>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</si>
  <si>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</si>
  <si>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</si>
  <si>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</si>
  <si>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</si>
  <si>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</si>
  <si>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</si>
  <si>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</si>
  <si>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</si>
  <si>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</si>
  <si>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</si>
  <si>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</si>
  <si>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</si>
  <si>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</si>
  <si>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</si>
  <si>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</si>
  <si>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</si>
  <si>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</si>
  <si>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</si>
  <si>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</si>
  <si>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</si>
  <si>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</si>
  <si>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</si>
  <si>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</si>
  <si>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</si>
  <si>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</si>
  <si>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</si>
  <si>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</si>
  <si>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</si>
  <si>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</si>
  <si>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</si>
  <si>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</si>
  <si>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</si>
  <si>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</si>
  <si>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</si>
  <si>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</si>
  <si>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</si>
  <si>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</si>
  <si>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</si>
  <si>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</si>
  <si>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</si>
  <si>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</si>
  <si>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</si>
  <si>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</si>
  <si>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</si>
  <si>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</si>
  <si>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</si>
  <si>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</si>
  <si>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</si>
  <si>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</si>
  <si>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</si>
  <si>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</si>
  <si>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</si>
  <si>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</si>
  <si>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</si>
  <si>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</si>
  <si>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</si>
  <si>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</si>
  <si>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</si>
  <si>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</si>
  <si>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</si>
  <si>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</si>
  <si>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</si>
  <si>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</si>
  <si>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</si>
  <si>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</si>
  <si>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</si>
  <si>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</si>
  <si>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</si>
  <si>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</si>
  <si>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</si>
  <si>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</si>
  <si>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</si>
  <si>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</si>
  <si>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</si>
  <si>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</si>
  <si>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</si>
  <si>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</si>
  <si>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</si>
  <si>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</si>
  <si>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</si>
  <si>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</si>
  <si>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</si>
  <si>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</si>
  <si>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</si>
  <si>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</si>
  <si>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</si>
  <si>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</si>
  <si>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</si>
  <si>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</si>
  <si>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</si>
  <si>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</si>
  <si>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</si>
  <si>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</si>
  <si>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</si>
  <si>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</si>
  <si>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</si>
  <si>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</si>
  <si>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</si>
  <si>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</si>
  <si>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</si>
  <si>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</si>
  <si>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</si>
  <si>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</si>
  <si>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</si>
  <si>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</si>
  <si>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</si>
  <si>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</si>
  <si>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</si>
  <si>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</si>
  <si>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</si>
  <si>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</si>
  <si>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</si>
  <si>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</si>
  <si>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</si>
  <si>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</si>
  <si>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</si>
  <si>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</si>
  <si>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</si>
  <si>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</si>
  <si>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</si>
  <si>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</si>
  <si>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</si>
  <si>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</si>
  <si>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</si>
  <si>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</si>
  <si>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</si>
  <si>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</si>
  <si>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</si>
  <si>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</si>
  <si>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</si>
  <si>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</si>
  <si>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</si>
  <si>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</si>
  <si>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</si>
  <si>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</si>
  <si>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</si>
  <si>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</si>
  <si>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</si>
  <si>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</si>
  <si>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</si>
  <si>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</si>
  <si>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</si>
  <si>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</si>
  <si>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</si>
  <si>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</si>
  <si>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</si>
  <si>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</si>
  <si>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</si>
  <si>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</si>
  <si>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</si>
  <si>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</si>
  <si>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</si>
  <si>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</si>
  <si>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</si>
  <si>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</si>
  <si>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</si>
  <si>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</si>
  <si>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</si>
  <si>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</si>
  <si>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</si>
  <si>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</si>
  <si>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</si>
  <si>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</si>
  <si>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</si>
  <si>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</si>
  <si>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</si>
  <si>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</si>
  <si>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</si>
  <si>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</si>
  <si>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</si>
  <si>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</si>
  <si>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</si>
  <si>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</si>
  <si>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</si>
  <si>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</si>
  <si>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</si>
  <si>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</si>
  <si>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</si>
  <si>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</si>
  <si>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</si>
  <si>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</si>
  <si>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</si>
  <si>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</si>
  <si>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</si>
  <si>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</si>
  <si>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</si>
  <si>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</si>
  <si>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</si>
  <si>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</si>
  <si>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</si>
  <si>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</si>
  <si>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</si>
  <si>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</si>
  <si>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</si>
  <si>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</si>
  <si>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</si>
  <si>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</si>
  <si>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</si>
  <si>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</si>
  <si>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</si>
  <si>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</si>
  <si>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</si>
  <si>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</si>
  <si>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</si>
  <si>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</si>
  <si>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</si>
  <si>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</si>
  <si>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</si>
  <si>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</si>
  <si>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</si>
  <si>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</si>
  <si>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</si>
  <si>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</si>
  <si>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</si>
  <si>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</si>
  <si>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</si>
  <si>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</si>
  <si>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</si>
  <si>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</si>
  <si>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</si>
  <si>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</si>
  <si>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</si>
  <si>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</si>
  <si>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</si>
  <si>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</si>
  <si>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</si>
  <si>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</si>
  <si>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</si>
  <si>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</si>
  <si>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</si>
  <si>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</si>
  <si>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</si>
  <si>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</si>
  <si>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</si>
  <si>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</si>
  <si>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</si>
  <si>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</si>
  <si>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</si>
  <si>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</si>
  <si>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</si>
  <si>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</si>
  <si>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</si>
  <si>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</si>
  <si>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</si>
  <si>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</si>
  <si>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</si>
  <si>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</si>
  <si>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</si>
  <si>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</si>
  <si>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</si>
  <si>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</si>
  <si>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</si>
  <si>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</si>
  <si>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</si>
  <si>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</si>
  <si>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</si>
  <si>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</si>
  <si>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</si>
  <si>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</si>
  <si>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</si>
  <si>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</si>
  <si>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</si>
  <si>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</si>
  <si>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</si>
  <si>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</si>
  <si>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</si>
  <si>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</si>
  <si>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</si>
  <si>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</si>
  <si>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</si>
  <si>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</si>
  <si>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</si>
  <si>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</si>
  <si>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</si>
  <si>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</si>
  <si>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</si>
  <si>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</si>
  <si>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</si>
  <si>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</si>
  <si>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</si>
  <si>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</si>
  <si>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</si>
  <si>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</si>
  <si>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</si>
  <si>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</si>
  <si>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</si>
  <si>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</si>
  <si>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</si>
  <si>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</si>
  <si>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</si>
  <si>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</si>
  <si>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</si>
  <si>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</si>
  <si>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</si>
  <si>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</si>
  <si>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</si>
  <si>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</si>
  <si>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</si>
  <si>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</si>
  <si>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</si>
  <si>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</si>
  <si>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</si>
  <si>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</si>
  <si>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</si>
  <si>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</si>
  <si>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</si>
  <si>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</si>
  <si>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</si>
  <si>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</si>
  <si>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</si>
  <si>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</si>
  <si>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</si>
  <si>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</si>
  <si>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</si>
  <si>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</si>
  <si>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</si>
  <si>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</si>
  <si>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</si>
  <si>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</si>
  <si>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</si>
  <si>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</si>
  <si>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</si>
  <si>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</si>
  <si>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</si>
  <si>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</si>
  <si>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</si>
  <si>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</si>
  <si>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</si>
  <si>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</si>
  <si>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</si>
  <si>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</si>
  <si>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</si>
  <si>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</si>
  <si>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</si>
  <si>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</si>
  <si>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</si>
  <si>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</si>
  <si>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</si>
  <si>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</si>
  <si>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</si>
  <si>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</si>
  <si>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</si>
  <si>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</si>
  <si>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</si>
  <si>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</si>
  <si>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</si>
  <si>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</si>
  <si>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</si>
  <si>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</si>
  <si>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</si>
  <si>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</si>
  <si>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</si>
  <si>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</si>
  <si>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</si>
  <si>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</si>
  <si>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</si>
  <si>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</si>
  <si>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</si>
  <si>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</si>
  <si>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</si>
  <si>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</si>
  <si>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</si>
  <si>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</si>
  <si>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</si>
  <si>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</si>
  <si>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</si>
  <si>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</si>
  <si>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</si>
  <si>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</si>
  <si>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</si>
  <si>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</si>
  <si>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</si>
  <si>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</si>
  <si>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</si>
  <si>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</si>
  <si>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</si>
  <si>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</si>
  <si>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</si>
  <si>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</si>
  <si>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</si>
  <si>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</si>
  <si>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</si>
  <si>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</si>
  <si>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</si>
  <si>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</si>
  <si>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</si>
  <si>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</si>
  <si>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</si>
  <si>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</si>
  <si>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</si>
  <si>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</si>
  <si>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</si>
  <si>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</si>
  <si>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</si>
  <si>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</si>
  <si>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</si>
  <si>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</si>
  <si>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</si>
  <si>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</si>
  <si>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</si>
  <si>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</si>
  <si>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</si>
  <si>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</si>
  <si>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</si>
  <si>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</si>
  <si>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</si>
  <si>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</si>
  <si>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</si>
  <si>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</si>
  <si>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</si>
  <si>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</si>
  <si>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</si>
  <si>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</si>
  <si>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</si>
  <si>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</si>
  <si>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</si>
  <si>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</si>
  <si>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</si>
  <si>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</si>
  <si>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</si>
  <si>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</si>
  <si>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</si>
  <si>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</si>
  <si>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</si>
  <si>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</si>
  <si>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</si>
  <si>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</si>
  <si>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</si>
  <si>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</si>
  <si>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</si>
  <si>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</si>
  <si>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</si>
  <si>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</si>
  <si>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</si>
  <si>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</si>
  <si>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</si>
  <si>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</si>
  <si>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</si>
  <si>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</si>
  <si>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</si>
  <si>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</si>
  <si>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</si>
  <si>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</si>
  <si>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</si>
  <si>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</si>
  <si>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</si>
  <si>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</si>
  <si>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</si>
  <si>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</si>
  <si>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</si>
  <si>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</si>
  <si>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</si>
  <si>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</si>
  <si>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</si>
  <si>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</si>
  <si>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</si>
  <si>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</si>
  <si>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</si>
  <si>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</si>
  <si>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</si>
  <si>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</si>
  <si>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</si>
  <si>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</si>
  <si>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</si>
  <si>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</si>
  <si>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</si>
  <si>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</si>
  <si>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</si>
  <si>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</si>
  <si>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</si>
  <si>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</si>
  <si>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</si>
  <si>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</si>
  <si>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</si>
  <si>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</si>
  <si>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</si>
  <si>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</si>
  <si>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</si>
  <si>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</si>
  <si>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</si>
  <si>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</si>
  <si>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</si>
  <si>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</si>
  <si>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</si>
  <si>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</si>
  <si>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</si>
  <si>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</si>
  <si>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</si>
  <si>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</si>
  <si>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</si>
  <si>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</si>
  <si>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</si>
  <si>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</si>
  <si>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</si>
  <si>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</si>
  <si>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</si>
  <si>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</si>
  <si>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</si>
  <si>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</si>
  <si>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</si>
  <si>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</si>
  <si>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</si>
  <si>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</si>
  <si>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</si>
  <si>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</si>
  <si>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</si>
  <si>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</si>
  <si>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</si>
  <si>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</si>
  <si>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</si>
  <si>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</si>
  <si>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</si>
  <si>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</si>
  <si>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</si>
  <si>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</si>
  <si>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</si>
  <si>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</si>
  <si>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</si>
  <si>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</si>
  <si>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</si>
  <si>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</si>
  <si>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</si>
  <si>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</si>
  <si>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</si>
  <si>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</si>
  <si>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</si>
  <si>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</si>
  <si>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</si>
  <si>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</si>
  <si>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</si>
  <si>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</si>
  <si>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</si>
  <si>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</si>
  <si>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</si>
  <si>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</si>
  <si>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</si>
  <si>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</si>
  <si>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</si>
  <si>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</si>
  <si>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</si>
  <si>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</si>
  <si>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</si>
  <si>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</si>
  <si>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</si>
  <si>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</si>
  <si>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</si>
  <si>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</si>
  <si>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</si>
  <si>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</si>
  <si>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</si>
  <si>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</si>
  <si>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</si>
  <si>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</si>
  <si>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</si>
  <si>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</si>
  <si>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</si>
  <si>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</si>
  <si>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</si>
  <si>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</si>
  <si>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</si>
  <si>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</si>
  <si>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</si>
  <si>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</si>
  <si>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</si>
  <si>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</si>
  <si>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</si>
  <si>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</si>
  <si>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</si>
  <si>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</si>
  <si>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</si>
  <si>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</si>
  <si>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</si>
  <si>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</si>
  <si>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</si>
  <si>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</si>
  <si>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</si>
  <si>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</si>
  <si>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</si>
  <si>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</si>
  <si>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</si>
  <si>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</si>
  <si>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</si>
  <si>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</si>
  <si>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</si>
  <si>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</si>
  <si>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</si>
  <si>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</si>
  <si>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</si>
  <si>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</si>
  <si>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</si>
  <si>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</si>
  <si>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</si>
  <si>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</si>
  <si>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</si>
  <si>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</si>
  <si>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</si>
  <si>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</si>
  <si>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</si>
  <si>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</si>
  <si>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</si>
  <si>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</si>
  <si>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</si>
  <si>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</si>
  <si>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</si>
  <si>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</si>
  <si>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</si>
  <si>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</si>
  <si>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</si>
  <si>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</si>
  <si>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</si>
  <si>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</si>
  <si>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</si>
  <si>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</si>
  <si>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</si>
  <si>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</si>
  <si>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</si>
  <si>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</si>
  <si>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</si>
  <si>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</si>
  <si>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</si>
  <si>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</si>
  <si>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</si>
  <si>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</si>
  <si>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</si>
  <si>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</si>
  <si>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</si>
  <si>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</si>
  <si>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</si>
  <si>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</si>
  <si>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</si>
  <si>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</si>
  <si>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</si>
  <si>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</si>
  <si>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</si>
  <si>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</si>
  <si>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</si>
  <si>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</si>
  <si>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</si>
  <si>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</si>
  <si>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</si>
  <si>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</si>
  <si>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</si>
  <si>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</si>
  <si>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</si>
  <si>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</si>
  <si>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</si>
  <si>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</si>
  <si>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</si>
  <si>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</si>
  <si>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</si>
  <si>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</si>
  <si>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</si>
  <si>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</si>
  <si>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</si>
  <si>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</si>
  <si>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</si>
  <si>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</si>
  <si>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</si>
  <si>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</si>
  <si>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</si>
  <si>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</si>
  <si>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</si>
  <si>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</si>
  <si>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</si>
  <si>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</si>
  <si>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</si>
  <si>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</si>
  <si>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</si>
  <si>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</si>
  <si>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</si>
  <si>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</si>
  <si>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</si>
  <si>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</si>
  <si>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</si>
  <si>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</si>
  <si>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</si>
  <si>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</si>
  <si>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</si>
  <si>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</si>
  <si>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</si>
  <si>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</si>
  <si>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</si>
  <si>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</si>
  <si>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</si>
  <si>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</si>
  <si>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</si>
  <si>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</si>
  <si>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</si>
  <si>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</si>
  <si>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</si>
  <si>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</si>
  <si>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</si>
  <si>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</si>
  <si>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</si>
  <si>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</si>
  <si>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</si>
  <si>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</si>
  <si>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</si>
  <si>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</si>
  <si>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</si>
  <si>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</si>
  <si>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</si>
  <si>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</si>
  <si>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</si>
  <si>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</si>
  <si>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</si>
  <si>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</si>
  <si>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</si>
  <si>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</si>
  <si>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</si>
  <si>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</si>
  <si>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</si>
  <si>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</si>
  <si>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</si>
  <si>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</si>
  <si>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</si>
  <si>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</si>
  <si>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</si>
  <si>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</si>
  <si>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</si>
  <si>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</si>
  <si>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</si>
  <si>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</si>
  <si>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</si>
  <si>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</si>
  <si>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</si>
  <si>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</si>
  <si>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</si>
  <si>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</si>
  <si>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</si>
  <si>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</si>
  <si>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</si>
  <si>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</si>
  <si>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</si>
  <si>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</si>
  <si>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</si>
  <si>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</si>
  <si>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</si>
  <si>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</si>
  <si>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</si>
  <si>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</si>
  <si>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</si>
  <si>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</si>
  <si>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</si>
  <si>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</si>
  <si>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</si>
  <si>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</si>
  <si>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</si>
  <si>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</si>
  <si>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</si>
  <si>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</si>
  <si>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</si>
  <si>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</si>
  <si>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</si>
  <si>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</si>
  <si>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</si>
  <si>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</si>
  <si>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</si>
  <si>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</si>
  <si>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</si>
  <si>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</si>
  <si>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</si>
  <si>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</si>
  <si>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</si>
  <si>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</si>
  <si>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</si>
  <si>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</si>
  <si>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</si>
  <si>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</si>
  <si>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</si>
  <si>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</si>
  <si>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</si>
  <si>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</si>
  <si>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</si>
  <si>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</si>
  <si>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</si>
  <si>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</si>
  <si>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</si>
  <si>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</si>
  <si>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</si>
  <si>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</si>
  <si>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</si>
  <si>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</si>
  <si>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</si>
  <si>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</si>
  <si>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</si>
  <si>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</si>
  <si>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</si>
  <si>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</si>
  <si>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</si>
  <si>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</si>
  <si>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</si>
  <si>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</si>
  <si>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</si>
  <si>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</si>
  <si>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</si>
  <si>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</si>
  <si>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</si>
  <si>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</si>
  <si>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</si>
  <si>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</si>
  <si>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</si>
  <si>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</si>
  <si>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</si>
  <si>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</si>
  <si>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</si>
  <si>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</si>
  <si>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</si>
  <si>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</si>
  <si>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</si>
  <si>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</si>
  <si>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</si>
  <si>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</si>
  <si>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</si>
  <si>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</si>
  <si>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</si>
  <si>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</si>
  <si>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</si>
  <si>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</si>
  <si>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</si>
  <si>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</si>
  <si>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</si>
  <si>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</si>
  <si>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</si>
  <si>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</si>
  <si>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</si>
  <si>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</si>
  <si>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</si>
  <si>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</si>
  <si>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</si>
  <si>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</si>
  <si>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</si>
  <si>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</si>
  <si>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</si>
  <si>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</si>
  <si>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</si>
  <si>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</si>
  <si>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</si>
  <si>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</si>
  <si>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</si>
  <si>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</si>
  <si>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</si>
  <si>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</si>
  <si>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</si>
  <si>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</si>
  <si>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</si>
  <si>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</si>
  <si>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</si>
  <si>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</si>
  <si>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</si>
  <si>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</si>
  <si>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</si>
  <si>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</si>
  <si>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</si>
  <si>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</si>
  <si>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</si>
  <si>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</si>
  <si>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</si>
  <si>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</si>
  <si>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</si>
  <si>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</si>
  <si>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</si>
  <si>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</si>
  <si>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</si>
  <si>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</si>
  <si>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</si>
  <si>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</si>
  <si>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</si>
  <si>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</si>
  <si>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</si>
  <si>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</si>
  <si>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</si>
  <si>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</si>
  <si>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</si>
  <si>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</si>
  <si>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</si>
  <si>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</si>
  <si>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</si>
  <si>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</si>
  <si>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</si>
  <si>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</si>
  <si>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</si>
  <si>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</si>
  <si>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</si>
  <si>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</si>
  <si>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</si>
  <si>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</si>
  <si>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</si>
  <si>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</si>
  <si>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</si>
  <si>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</si>
  <si>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</si>
  <si>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</si>
  <si>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</si>
  <si>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</si>
  <si>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</si>
  <si>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</si>
  <si>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</si>
  <si>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</si>
  <si>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</si>
  <si>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</si>
  <si>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</si>
  <si>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</si>
  <si>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</si>
  <si>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</si>
  <si>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</si>
  <si>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</si>
  <si>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</si>
  <si>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</si>
  <si>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</si>
  <si>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</si>
  <si>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</si>
  <si>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</si>
  <si>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</si>
  <si>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</si>
  <si>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</si>
  <si>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</si>
  <si>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</si>
  <si>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</si>
  <si>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</si>
  <si>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</si>
  <si>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</si>
  <si>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</si>
  <si>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</si>
  <si>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</si>
  <si>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</si>
  <si>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</si>
  <si>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</si>
  <si>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</si>
  <si>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</si>
  <si>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</si>
  <si>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</si>
  <si>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</si>
  <si>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</si>
  <si>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</si>
  <si>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</si>
  <si>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</si>
  <si>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</si>
  <si>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</si>
  <si>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</si>
  <si>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</si>
  <si>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</si>
  <si>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</si>
  <si>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</si>
  <si>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</si>
  <si>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</si>
  <si>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</si>
  <si>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</si>
  <si>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</si>
  <si>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</si>
  <si>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</si>
  <si>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</si>
  <si>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</si>
  <si>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</si>
  <si>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</si>
  <si>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</si>
  <si>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</si>
  <si>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</si>
  <si>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</si>
  <si>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</si>
  <si>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</si>
  <si>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</si>
  <si>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</si>
  <si>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</si>
  <si>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</si>
  <si>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</si>
  <si>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</si>
  <si>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</si>
  <si>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</si>
  <si>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</si>
  <si>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</si>
  <si>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</si>
  <si>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</si>
  <si>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</si>
  <si>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</si>
  <si>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</si>
  <si>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</si>
  <si>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</si>
  <si>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</si>
  <si>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</si>
  <si>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</si>
  <si>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</si>
  <si>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</si>
  <si>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</si>
  <si>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</si>
  <si>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</si>
  <si>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</si>
  <si>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</si>
  <si>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</si>
  <si>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</si>
  <si>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</si>
  <si>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</si>
  <si>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</si>
  <si>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</si>
  <si>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</si>
  <si>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</si>
  <si>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</si>
  <si>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</si>
  <si>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</si>
  <si>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</si>
  <si>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</si>
  <si>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</si>
  <si>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</si>
  <si>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</si>
  <si>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</si>
  <si>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</si>
  <si>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</si>
  <si>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</si>
  <si>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</si>
  <si>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</si>
  <si>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</si>
  <si>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</si>
  <si>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</si>
  <si>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</si>
  <si>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</si>
  <si>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</si>
  <si>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</si>
  <si>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</si>
  <si>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</si>
  <si>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</si>
  <si>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</si>
  <si>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</si>
  <si>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</si>
  <si>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</si>
  <si>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</si>
  <si>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</si>
  <si>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</si>
  <si>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</si>
  <si>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</si>
  <si>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</si>
  <si>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</si>
  <si>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</si>
  <si>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</si>
  <si>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</si>
  <si>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</si>
  <si>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</si>
  <si>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</si>
  <si>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</si>
  <si>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</si>
  <si>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</si>
  <si>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</si>
  <si>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</si>
  <si>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</si>
  <si>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</si>
  <si>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</si>
  <si>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</si>
  <si>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</si>
  <si>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</si>
  <si>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</si>
  <si>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</si>
  <si>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</si>
  <si>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</si>
  <si>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</si>
  <si>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</si>
  <si>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</si>
  <si>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</si>
  <si>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</si>
  <si>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</si>
  <si>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</si>
  <si>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</si>
  <si>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</si>
  <si>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</si>
  <si>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</si>
  <si>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</si>
  <si>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</si>
  <si>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</si>
  <si>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</si>
  <si>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</si>
  <si>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</si>
  <si>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</si>
  <si>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</si>
  <si>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</si>
  <si>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</si>
  <si>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</si>
  <si>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</si>
  <si>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</si>
  <si>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</si>
  <si>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</si>
  <si>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</si>
  <si>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</si>
  <si>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</si>
  <si>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</si>
  <si>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</si>
  <si>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</si>
  <si>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</si>
  <si>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</si>
  <si>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</si>
  <si>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</si>
  <si>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</si>
  <si>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</si>
  <si>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</si>
  <si>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</si>
  <si>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</si>
  <si>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</si>
  <si>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</si>
  <si>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</si>
  <si>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</si>
  <si>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</si>
  <si>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</si>
  <si>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</si>
  <si>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</si>
  <si>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</si>
  <si>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</si>
  <si>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</si>
  <si>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</si>
  <si>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</si>
  <si>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</si>
  <si>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</si>
  <si>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</si>
  <si>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</si>
  <si>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</si>
  <si>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</si>
  <si>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</si>
  <si>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</si>
  <si>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</si>
  <si>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</si>
  <si>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</si>
  <si>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</si>
  <si>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</si>
  <si>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</si>
  <si>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</si>
  <si>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</si>
  <si>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</si>
  <si>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</si>
  <si>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</si>
  <si>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</si>
  <si>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</si>
  <si>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</si>
  <si>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</si>
  <si>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</si>
  <si>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</si>
  <si>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</si>
  <si>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</si>
  <si>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</si>
  <si>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</si>
  <si>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</si>
  <si>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</si>
  <si>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</si>
  <si>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</si>
  <si>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</si>
  <si>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</si>
  <si>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</si>
  <si>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</si>
  <si>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</si>
  <si>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</si>
  <si>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</si>
  <si>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</si>
  <si>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</si>
  <si>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</si>
  <si>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</si>
  <si>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</si>
  <si>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</si>
  <si>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</si>
  <si>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</si>
  <si>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</si>
  <si>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</si>
  <si>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</si>
  <si>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</si>
  <si>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</si>
  <si>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</si>
  <si>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</si>
  <si>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</si>
  <si>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</si>
  <si>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</si>
  <si>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</si>
  <si>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</si>
  <si>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</si>
  <si>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</si>
  <si>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</si>
  <si>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</si>
  <si>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</si>
  <si>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</si>
  <si>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</si>
  <si>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</si>
  <si>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</si>
  <si>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</si>
  <si>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</si>
  <si>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</si>
  <si>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</si>
  <si>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</si>
  <si>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</si>
  <si>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</si>
  <si>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</si>
  <si>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</si>
  <si>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</si>
  <si>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</si>
  <si>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</si>
  <si>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</si>
  <si>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</si>
  <si>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</si>
  <si>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</si>
  <si>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</si>
  <si>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</si>
  <si>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</si>
  <si>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</si>
  <si>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</si>
  <si>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</si>
  <si>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</si>
  <si>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</si>
  <si>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</si>
  <si>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</si>
  <si>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</si>
  <si>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</si>
  <si>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</si>
  <si>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</si>
  <si>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</si>
  <si>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</si>
  <si>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</si>
  <si>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</si>
  <si>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</si>
  <si>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</si>
  <si>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</si>
  <si>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</si>
  <si>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</si>
  <si>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</si>
  <si>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</si>
  <si>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</si>
  <si>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</si>
  <si>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</si>
  <si>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</si>
  <si>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</si>
  <si>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</si>
  <si>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</si>
  <si>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</si>
  <si>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</si>
  <si>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</si>
  <si>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</si>
  <si>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</si>
  <si>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</si>
  <si>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</si>
  <si>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</si>
  <si>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</si>
  <si>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</si>
  <si>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</si>
  <si>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</si>
  <si>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</si>
  <si>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</si>
  <si>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</si>
  <si>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</si>
  <si>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</si>
  <si>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</si>
  <si>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</si>
  <si>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</si>
  <si>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</si>
  <si>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</si>
  <si>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</si>
  <si>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</si>
  <si>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</si>
  <si>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</si>
  <si>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</si>
  <si>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</si>
  <si>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</si>
  <si>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</si>
  <si>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</si>
  <si>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</si>
  <si>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</si>
  <si>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</si>
  <si>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</si>
  <si>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</si>
  <si>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</si>
  <si>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</si>
  <si>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</si>
  <si>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</si>
  <si>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</si>
  <si>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</si>
  <si>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</si>
  <si>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</si>
  <si>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</si>
  <si>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</si>
  <si>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</si>
  <si>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</si>
  <si>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</si>
  <si>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</si>
  <si>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</si>
  <si>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</si>
  <si>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</si>
  <si>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</si>
  <si>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</si>
  <si>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</si>
  <si>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</si>
  <si>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</si>
  <si>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</si>
  <si>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</si>
  <si>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</si>
  <si>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</si>
  <si>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</si>
  <si>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</si>
  <si>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</si>
  <si>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</si>
  <si>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</si>
  <si>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</si>
  <si>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</si>
  <si>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</si>
  <si>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</si>
  <si>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</si>
  <si>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</si>
  <si>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</si>
  <si>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</si>
  <si>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</si>
  <si>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</si>
  <si>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</si>
  <si>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</si>
  <si>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</si>
  <si>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</si>
  <si>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</si>
  <si>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</si>
  <si>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</si>
  <si>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</si>
  <si>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</si>
  <si>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</si>
  <si>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</si>
  <si>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</si>
  <si>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</si>
  <si>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</si>
  <si>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</si>
  <si>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</si>
  <si>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</si>
  <si>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</si>
  <si>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</si>
  <si>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</si>
  <si>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</si>
  <si>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</si>
  <si>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</si>
  <si>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</si>
  <si>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</si>
  <si>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</si>
  <si>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</si>
  <si>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</si>
  <si>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</si>
  <si>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</si>
  <si>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</si>
  <si>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</si>
  <si>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</si>
  <si>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</si>
  <si>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</si>
  <si>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</si>
  <si>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</si>
  <si>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</si>
  <si>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</si>
  <si>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</si>
  <si>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</si>
  <si>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</si>
  <si>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</si>
  <si>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</si>
  <si>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</si>
  <si>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</si>
  <si>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</si>
  <si>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</si>
  <si>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</si>
  <si>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</si>
  <si>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</si>
  <si>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</si>
  <si>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</si>
  <si>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</si>
  <si>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</si>
  <si>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</si>
  <si>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</si>
  <si>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</si>
  <si>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</si>
  <si>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</si>
  <si>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</si>
  <si>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</si>
  <si>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</si>
  <si>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</si>
  <si>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</si>
  <si>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</si>
  <si>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</si>
  <si>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</si>
  <si>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</si>
  <si>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</si>
  <si>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</si>
  <si>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</si>
  <si>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</si>
  <si>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</si>
  <si>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</si>
  <si>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</si>
  <si>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</si>
  <si>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</si>
  <si>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</si>
  <si>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</si>
  <si>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</si>
  <si>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</si>
  <si>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</si>
  <si>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</si>
  <si>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</si>
  <si>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</si>
  <si>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</si>
  <si>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</si>
  <si>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</si>
  <si>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</si>
  <si>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</si>
  <si>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</si>
  <si>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</si>
  <si>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</si>
  <si>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</si>
  <si>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</si>
  <si>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</si>
  <si>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</si>
  <si>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</si>
  <si>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</si>
  <si>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</si>
  <si>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</si>
  <si>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</si>
  <si>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</si>
  <si>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</si>
  <si>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</si>
  <si>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</si>
  <si>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</si>
  <si>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</si>
  <si>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</si>
  <si>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</si>
  <si>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</si>
  <si>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</si>
  <si>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</si>
  <si>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</si>
  <si>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</si>
  <si>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</si>
  <si>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</si>
  <si>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</si>
  <si>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</si>
  <si>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</si>
  <si>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</si>
  <si>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</si>
  <si>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</si>
  <si>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</si>
  <si>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</si>
  <si>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</si>
  <si>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</si>
  <si>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</si>
  <si>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</si>
  <si>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</si>
  <si>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</si>
  <si>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</si>
  <si>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</si>
  <si>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</si>
  <si>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</si>
  <si>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</si>
  <si>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</si>
  <si>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</si>
  <si>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</si>
  <si>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</si>
  <si>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</si>
  <si>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</si>
  <si>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</si>
  <si>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</si>
  <si>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</si>
  <si>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</si>
  <si>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</si>
  <si>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</si>
  <si>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</si>
  <si>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</si>
  <si>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</si>
  <si>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</si>
  <si>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</si>
  <si>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</si>
  <si>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</si>
  <si>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</si>
  <si>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</si>
  <si>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</si>
  <si>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</si>
  <si>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</si>
  <si>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</si>
  <si>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</si>
  <si>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</si>
  <si>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</si>
  <si>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</si>
  <si>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</si>
  <si>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</si>
  <si>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</si>
  <si>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</si>
  <si>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</si>
  <si>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</si>
  <si>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</si>
  <si>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</si>
  <si>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</si>
  <si>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</si>
  <si>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</si>
  <si>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</si>
  <si>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</si>
  <si>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</si>
  <si>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</si>
  <si>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</si>
  <si>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</si>
  <si>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</si>
  <si>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</si>
  <si>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</si>
  <si>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</si>
  <si>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</si>
  <si>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</si>
  <si>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</si>
  <si>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</si>
  <si>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</si>
  <si>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</si>
  <si>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</si>
  <si>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</si>
  <si>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</si>
  <si>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</si>
  <si>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</si>
  <si>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</si>
  <si>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</si>
  <si>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</si>
  <si>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</si>
  <si>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</si>
  <si>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</si>
  <si>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</si>
  <si>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</si>
  <si>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</si>
  <si>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</si>
  <si>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</si>
  <si>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</si>
  <si>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</si>
  <si>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</si>
  <si>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</si>
  <si>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</si>
  <si>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</si>
  <si>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</si>
  <si>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</si>
  <si>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</si>
  <si>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</si>
  <si>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</si>
  <si>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</si>
  <si>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</si>
  <si>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</si>
  <si>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</si>
  <si>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</si>
  <si>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</si>
  <si>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</si>
  <si>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</si>
  <si>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</si>
  <si>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</si>
  <si>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</si>
  <si>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</si>
  <si>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</si>
  <si>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</si>
  <si>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</si>
  <si>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</si>
  <si>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</si>
  <si>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</si>
  <si>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</si>
  <si>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</si>
  <si>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</si>
  <si>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</si>
  <si>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</si>
  <si>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</si>
  <si>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</si>
  <si>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</si>
  <si>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</si>
  <si>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</si>
  <si>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</si>
  <si>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</si>
  <si>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</si>
  <si>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</si>
  <si>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</si>
  <si>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</si>
  <si>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</si>
  <si>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</si>
  <si>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</si>
  <si>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</si>
  <si>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</si>
  <si>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</si>
  <si>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</si>
  <si>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</si>
  <si>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</si>
  <si>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</si>
  <si>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</si>
  <si>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</si>
  <si>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</si>
  <si>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</si>
  <si>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</si>
  <si>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</si>
  <si>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</si>
  <si>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</si>
  <si>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</si>
  <si>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</si>
  <si>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</si>
  <si>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</si>
  <si>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</si>
  <si>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</si>
  <si>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</si>
  <si>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</si>
  <si>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</si>
  <si>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</si>
  <si>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</si>
  <si>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</si>
  <si>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</si>
  <si>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</si>
  <si>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</si>
  <si>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</si>
  <si>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</si>
  <si>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</si>
  <si>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</si>
  <si>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</si>
  <si>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</si>
  <si>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</si>
  <si>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</si>
  <si>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</si>
  <si>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</si>
  <si>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</si>
  <si>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</si>
  <si>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</si>
  <si>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</si>
  <si>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</si>
  <si>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</si>
  <si>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</si>
  <si>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</si>
  <si>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</si>
  <si>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</si>
  <si>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</si>
  <si>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</si>
  <si>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</si>
  <si>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</si>
  <si>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</si>
  <si>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</si>
  <si>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</si>
  <si>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</si>
  <si>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</si>
  <si>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</si>
  <si>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</si>
  <si>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</si>
  <si>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</si>
  <si>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</si>
  <si>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</si>
  <si>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</si>
  <si>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</si>
  <si>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</si>
  <si>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</si>
  <si>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</si>
  <si>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</si>
  <si>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</si>
  <si>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</si>
  <si>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</si>
  <si>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</si>
  <si>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</si>
  <si>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</si>
  <si>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</si>
  <si>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</si>
  <si>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</si>
  <si>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</si>
  <si>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</si>
  <si>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</si>
  <si>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</si>
  <si>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</si>
  <si>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</si>
  <si>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</si>
  <si>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</si>
  <si>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</si>
  <si>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</si>
  <si>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</si>
  <si>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</si>
  <si>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</si>
  <si>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</si>
  <si>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</si>
  <si>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</si>
  <si>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</si>
  <si>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</si>
  <si>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</si>
  <si>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</si>
  <si>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</si>
  <si>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</si>
  <si>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</si>
  <si>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</si>
  <si>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</si>
  <si>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</si>
  <si>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</si>
  <si>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</si>
  <si>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</si>
  <si>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</si>
  <si>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</si>
  <si>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</si>
  <si>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</si>
  <si>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</si>
  <si>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</si>
  <si>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</si>
  <si>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</si>
  <si>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</si>
  <si>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</si>
  <si>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</si>
  <si>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</si>
  <si>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</si>
  <si>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</si>
  <si>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</si>
  <si>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</si>
  <si>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</si>
  <si>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</si>
  <si>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</si>
  <si>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</si>
  <si>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</si>
  <si>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</si>
  <si>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</si>
  <si>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</si>
  <si>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</si>
  <si>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</si>
  <si>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</si>
  <si>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</si>
  <si>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</si>
  <si>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</si>
  <si>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</si>
  <si>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</si>
  <si>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</si>
  <si>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</si>
  <si>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</si>
  <si>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</si>
  <si>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</si>
  <si>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</si>
  <si>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</si>
  <si>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</si>
  <si>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</si>
  <si>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</si>
  <si>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</si>
  <si>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</si>
  <si>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</si>
  <si>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</si>
  <si>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</si>
  <si>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</si>
  <si>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</si>
  <si>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</si>
  <si>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</si>
  <si>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</si>
  <si>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</si>
  <si>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</si>
  <si>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</si>
  <si>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</si>
  <si>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</si>
  <si>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</si>
  <si>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</si>
  <si>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</si>
  <si>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</si>
  <si>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</si>
  <si>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</si>
  <si>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</si>
  <si>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</si>
  <si>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</si>
  <si>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</si>
  <si>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</si>
  <si>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</si>
  <si>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</si>
  <si>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</si>
  <si>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</si>
  <si>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</si>
  <si>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</si>
  <si>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</si>
  <si>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</si>
  <si>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</si>
  <si>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</si>
  <si>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</si>
  <si>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</si>
  <si>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</si>
  <si>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</si>
  <si>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</si>
  <si>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</si>
  <si>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</si>
  <si>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</si>
  <si>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</si>
  <si>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</si>
  <si>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</si>
  <si>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</si>
  <si>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</si>
  <si>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</si>
  <si>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</si>
  <si>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</si>
  <si>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</si>
  <si>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</si>
  <si>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</si>
  <si>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</si>
  <si>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</si>
  <si>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</si>
  <si>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</si>
  <si>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</si>
  <si>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</si>
  <si>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</si>
  <si>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</si>
  <si>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</si>
  <si>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</si>
  <si>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</si>
  <si>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</si>
  <si>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</si>
  <si>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</si>
  <si>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</si>
  <si>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</si>
  <si>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</si>
  <si>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</si>
  <si>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</si>
  <si>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</si>
  <si>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</si>
  <si>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</si>
  <si>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</si>
  <si>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</si>
  <si>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</si>
  <si>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</si>
  <si>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</si>
  <si>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</si>
  <si>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</si>
  <si>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</si>
  <si>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</si>
  <si>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</si>
  <si>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</si>
  <si>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</si>
  <si>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</si>
  <si>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</si>
  <si>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</si>
  <si>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</si>
  <si>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</si>
  <si>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</si>
  <si>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</si>
  <si>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</si>
  <si>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</si>
  <si>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</si>
  <si>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</si>
  <si>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</si>
  <si>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</si>
  <si>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</si>
  <si>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</si>
  <si>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</si>
  <si>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</si>
  <si>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</si>
  <si>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</si>
  <si>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</si>
  <si>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</si>
  <si>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</si>
  <si>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</si>
  <si>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</si>
  <si>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</si>
  <si>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</si>
  <si>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</si>
  <si>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</si>
  <si>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</si>
  <si>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</si>
  <si>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</si>
  <si>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</si>
  <si>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</si>
  <si>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</si>
  <si>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</si>
  <si>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</si>
  <si>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</si>
  <si>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</si>
  <si>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</si>
  <si>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</si>
  <si>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</si>
  <si>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</si>
  <si>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</si>
  <si>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</si>
  <si>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</si>
  <si>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</si>
  <si>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</si>
  <si>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</si>
  <si>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</si>
  <si>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</si>
  <si>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</si>
  <si>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</si>
  <si>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</si>
  <si>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</si>
  <si>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</si>
  <si>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</si>
  <si>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</si>
  <si>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</si>
  <si>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</si>
  <si>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</si>
  <si>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</si>
  <si>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</si>
  <si>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</si>
  <si>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</si>
  <si>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</si>
  <si>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</si>
  <si>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</si>
  <si>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</si>
  <si>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</si>
  <si>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</si>
  <si>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</si>
  <si>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</si>
  <si>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</si>
  <si>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</si>
  <si>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</si>
  <si>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</si>
  <si>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</si>
  <si>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</si>
  <si>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</si>
  <si>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</si>
  <si>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</si>
  <si>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</si>
  <si>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</si>
  <si>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</si>
  <si>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</si>
  <si>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</si>
  <si>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</si>
  <si>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</si>
  <si>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</si>
  <si>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</si>
  <si>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</si>
  <si>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</si>
  <si>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</si>
  <si>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</si>
  <si>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</si>
  <si>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</si>
  <si>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</si>
  <si>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</si>
  <si>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</si>
  <si>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</si>
  <si>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</si>
  <si>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</si>
  <si>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</si>
  <si>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</si>
  <si>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</si>
  <si>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</si>
  <si>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</si>
  <si>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</si>
  <si>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</si>
  <si>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</si>
  <si>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</si>
  <si>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</si>
  <si>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</si>
  <si>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</si>
  <si>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</si>
  <si>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</si>
  <si>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</si>
  <si>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</si>
  <si>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</si>
  <si>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</si>
  <si>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</si>
  <si>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</si>
  <si>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</si>
  <si>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</si>
  <si>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</si>
  <si>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</si>
  <si>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</si>
  <si>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</si>
  <si>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</si>
  <si>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</si>
  <si>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</si>
  <si>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</si>
  <si>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</si>
  <si>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</si>
  <si>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</si>
  <si>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</si>
  <si>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</si>
  <si>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</si>
  <si>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</si>
  <si>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</si>
  <si>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</si>
  <si>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</si>
  <si>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</si>
  <si>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</si>
  <si>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</si>
  <si>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</si>
  <si>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</si>
  <si>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</si>
  <si>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</si>
  <si>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</si>
  <si>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</si>
  <si>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</si>
  <si>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</si>
  <si>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</si>
  <si>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</si>
  <si>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</si>
  <si>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</si>
  <si>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</si>
  <si>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</si>
  <si>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</si>
  <si>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</si>
  <si>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</si>
  <si>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</si>
  <si>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</si>
  <si>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</si>
  <si>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</si>
  <si>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</si>
  <si>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</si>
  <si>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</si>
  <si>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</si>
  <si>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</si>
  <si>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</si>
  <si>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</si>
  <si>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</si>
  <si>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</si>
  <si>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</si>
  <si>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</si>
  <si>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</si>
  <si>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</si>
  <si>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</si>
  <si>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</si>
  <si>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</si>
  <si>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</si>
  <si>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</si>
  <si>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</si>
  <si>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</si>
  <si>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</si>
  <si>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</si>
  <si>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</si>
  <si>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</si>
  <si>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</si>
  <si>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</si>
  <si>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</si>
  <si>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</si>
  <si>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</si>
  <si>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</si>
  <si>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</si>
  <si>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</si>
  <si>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</si>
  <si>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</si>
  <si>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</si>
  <si>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</si>
  <si>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</si>
  <si>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</si>
  <si>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</si>
  <si>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</si>
  <si>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</si>
  <si>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</si>
  <si>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</si>
  <si>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</si>
  <si>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</si>
  <si>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</si>
  <si>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</si>
  <si>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</si>
  <si>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</si>
  <si>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</si>
  <si>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</si>
  <si>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</si>
  <si>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</si>
  <si>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</si>
  <si>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</si>
  <si>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</si>
  <si>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</si>
  <si>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</si>
  <si>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</si>
  <si>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</si>
  <si>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</si>
  <si>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</si>
  <si>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</si>
  <si>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</si>
  <si>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</si>
  <si>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</si>
  <si>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</si>
  <si>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</si>
  <si>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</si>
  <si>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</si>
  <si>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</si>
  <si>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</si>
  <si>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</si>
  <si>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</si>
  <si>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</si>
  <si>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</si>
  <si>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</si>
  <si>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</si>
  <si>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</si>
  <si>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</si>
  <si>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</si>
  <si>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</si>
  <si>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</si>
  <si>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</si>
  <si>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</si>
  <si>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</si>
  <si>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</si>
  <si>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</si>
  <si>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</si>
  <si>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</si>
  <si>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</si>
  <si>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</si>
  <si>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</si>
  <si>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</si>
  <si>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</si>
  <si>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</si>
  <si>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</si>
  <si>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</si>
  <si>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</si>
  <si>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</si>
  <si>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</si>
  <si>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</si>
  <si>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</si>
  <si>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</si>
  <si>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</si>
  <si>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</si>
  <si>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</si>
  <si>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</si>
  <si>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</si>
  <si>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</si>
  <si>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</si>
  <si>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</si>
  <si>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</si>
  <si>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</si>
  <si>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</si>
  <si>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</si>
  <si>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</si>
  <si>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</si>
  <si>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</si>
  <si>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</si>
  <si>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</si>
  <si>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</si>
  <si>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</si>
  <si>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</si>
  <si>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</si>
  <si>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</si>
  <si>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</si>
  <si>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</si>
  <si>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</si>
  <si>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</si>
  <si>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</si>
  <si>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</si>
  <si>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</si>
  <si>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</si>
  <si>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</si>
  <si>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</si>
  <si>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</si>
  <si>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</si>
  <si>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</si>
  <si>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</si>
  <si>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</si>
  <si>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</si>
  <si>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</si>
  <si>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</si>
  <si>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</si>
  <si>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</si>
  <si>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</si>
  <si>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</si>
  <si>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</si>
  <si>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</si>
  <si>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</si>
  <si>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</si>
  <si>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</si>
  <si>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</si>
  <si>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</si>
  <si>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</si>
  <si>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</si>
  <si>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</si>
  <si>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</si>
  <si>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</si>
  <si>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</si>
  <si>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</si>
  <si>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</si>
  <si>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</si>
  <si>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</si>
  <si>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</si>
  <si>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</si>
  <si>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</si>
  <si>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</si>
  <si>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</si>
  <si>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</si>
  <si>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</si>
  <si>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</si>
  <si>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</si>
  <si>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</si>
  <si>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</si>
  <si>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</si>
  <si>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</si>
  <si>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</si>
  <si>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</si>
  <si>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</si>
  <si>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</si>
  <si>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</si>
  <si>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</si>
  <si>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</si>
  <si>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</si>
  <si>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</si>
  <si>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</si>
  <si>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</si>
  <si>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</si>
  <si>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</si>
  <si>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</si>
  <si>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</si>
  <si>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</si>
  <si>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</si>
  <si>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</si>
  <si>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</si>
  <si>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</si>
  <si>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</si>
  <si>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</si>
  <si>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</si>
  <si>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</si>
  <si>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</si>
  <si>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</si>
  <si>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</si>
  <si>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</si>
  <si>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</si>
  <si>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</si>
  <si>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</si>
  <si>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</si>
  <si>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</si>
  <si>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</si>
  <si>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</si>
  <si>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</si>
  <si>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</si>
  <si>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</si>
  <si>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</si>
  <si>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</si>
  <si>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</si>
  <si>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</si>
  <si>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</si>
  <si>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</si>
  <si>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</si>
  <si>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</si>
  <si>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</si>
  <si>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</si>
  <si>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</si>
  <si>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</si>
  <si>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</si>
  <si>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</si>
  <si>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</si>
  <si>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</si>
  <si>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</si>
  <si>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</si>
  <si>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</si>
  <si>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</si>
  <si>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</si>
  <si>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</si>
  <si>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</si>
  <si>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</si>
  <si>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</si>
  <si>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</si>
  <si>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</si>
  <si>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</si>
  <si>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</si>
  <si>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</si>
  <si>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</si>
  <si>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</si>
  <si>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</si>
  <si>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</si>
  <si>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</si>
  <si>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</si>
  <si>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</si>
  <si>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</si>
  <si>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</si>
  <si>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</si>
  <si>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</si>
  <si>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</si>
  <si>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</si>
  <si>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</si>
  <si>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</si>
  <si>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</si>
  <si>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</si>
  <si>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</si>
  <si>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</si>
  <si>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</si>
  <si>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</si>
  <si>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</si>
  <si>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</si>
  <si>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</si>
  <si>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</si>
  <si>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</si>
  <si>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</si>
  <si>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</si>
  <si>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</si>
  <si>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</si>
  <si>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</si>
  <si>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</si>
  <si>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</si>
  <si>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</si>
  <si>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</si>
  <si>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</si>
  <si>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</si>
  <si>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</si>
  <si>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</si>
  <si>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</si>
  <si>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</si>
  <si>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</si>
  <si>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</si>
  <si>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</si>
  <si>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</si>
  <si>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</si>
  <si>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</si>
  <si>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</si>
  <si>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</si>
  <si>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</si>
  <si>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</si>
  <si>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</si>
  <si>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</si>
  <si>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</si>
  <si>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</si>
  <si>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</si>
  <si>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</si>
  <si>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</si>
  <si>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</si>
  <si>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</si>
  <si>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</si>
  <si>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</si>
  <si>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</si>
  <si>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</si>
  <si>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</si>
  <si>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</si>
  <si>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</si>
  <si>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</si>
  <si>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</si>
  <si>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</si>
  <si>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</si>
  <si>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</si>
  <si>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</si>
  <si>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</si>
  <si>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</si>
  <si>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</si>
  <si>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</si>
  <si>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</si>
  <si>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</si>
  <si>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</si>
  <si>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</si>
  <si>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</si>
  <si>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</si>
  <si>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</si>
  <si>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</si>
  <si>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</si>
  <si>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</si>
  <si>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</si>
  <si>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</si>
  <si>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</si>
  <si>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</si>
  <si>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</si>
  <si>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</si>
  <si>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</si>
  <si>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</si>
  <si>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</si>
  <si>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</si>
  <si>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</si>
  <si>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</si>
  <si>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</si>
  <si>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</si>
  <si>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</si>
  <si>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</si>
  <si>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</si>
  <si>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</si>
  <si>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</si>
  <si>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</si>
  <si>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</si>
  <si>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</si>
  <si>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</si>
  <si>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</si>
  <si>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</si>
  <si>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</si>
  <si>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</si>
  <si>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</si>
  <si>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</si>
  <si>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</si>
  <si>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</si>
  <si>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</si>
  <si>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</si>
  <si>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</si>
  <si>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</si>
  <si>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</si>
  <si>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</si>
  <si>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</si>
  <si>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</si>
  <si>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</si>
  <si>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</si>
  <si>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</si>
  <si>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</si>
  <si>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</si>
  <si>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</si>
  <si>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</si>
  <si>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</si>
  <si>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</si>
  <si>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</si>
  <si>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</si>
  <si>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</si>
  <si>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</si>
  <si>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</si>
  <si>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</si>
  <si>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</si>
  <si>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</si>
  <si>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</si>
  <si>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</si>
  <si>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</si>
  <si>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</si>
  <si>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</si>
  <si>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</si>
  <si>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</si>
  <si>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</si>
  <si>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</si>
  <si>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</si>
  <si>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</si>
  <si>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</si>
  <si>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</si>
  <si>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</si>
  <si>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</si>
  <si>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</si>
  <si>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</si>
  <si>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</si>
  <si>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</si>
  <si>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</si>
  <si>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</si>
  <si>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</si>
  <si>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</si>
  <si>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</si>
  <si>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</si>
  <si>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</si>
  <si>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</si>
  <si>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</si>
  <si>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</si>
  <si>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</si>
  <si>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</si>
  <si>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</si>
  <si>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</si>
  <si>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</si>
  <si>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</si>
  <si>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</si>
  <si>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</si>
  <si>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</si>
  <si>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</si>
  <si>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</si>
  <si>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</si>
  <si>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</si>
  <si>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</si>
  <si>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</si>
  <si>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</si>
  <si>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</si>
  <si>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</si>
  <si>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</si>
  <si>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</si>
  <si>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</si>
  <si>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</si>
  <si>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</si>
  <si>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</si>
  <si>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</si>
  <si>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</si>
  <si>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</si>
  <si>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</si>
  <si>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</si>
  <si>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</si>
  <si>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</si>
  <si>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</si>
  <si>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</si>
  <si>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</si>
  <si>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</si>
  <si>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</si>
  <si>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</si>
  <si>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</si>
  <si>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</si>
  <si>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</si>
  <si>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</si>
  <si>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</si>
  <si>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</si>
  <si>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</si>
  <si>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</si>
  <si>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</si>
  <si>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</si>
  <si>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</si>
  <si>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</si>
  <si>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</si>
  <si>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</si>
  <si>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</si>
  <si>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</si>
  <si>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</si>
  <si>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</si>
  <si>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</si>
  <si>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</si>
  <si>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</si>
  <si>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</si>
  <si>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</si>
  <si>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</si>
  <si>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</si>
  <si>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</si>
  <si>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</si>
  <si>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</si>
  <si>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</si>
  <si>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</si>
  <si>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</si>
  <si>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</si>
  <si>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</si>
  <si>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</si>
  <si>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</si>
  <si>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</si>
  <si>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</si>
  <si>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</si>
  <si>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</si>
  <si>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</si>
  <si>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</si>
  <si>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</si>
  <si>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</si>
  <si>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</si>
  <si>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</si>
  <si>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</si>
  <si>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</si>
  <si>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</si>
  <si>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</si>
  <si>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</si>
  <si>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</si>
  <si>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</si>
  <si>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</si>
  <si>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</si>
  <si>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</si>
  <si>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</si>
  <si>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</si>
  <si>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</si>
  <si>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</si>
  <si>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</si>
  <si>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</si>
  <si>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</si>
  <si>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</si>
  <si>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</si>
  <si>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</si>
  <si>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</si>
  <si>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</si>
  <si>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</si>
  <si>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</si>
  <si>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</si>
  <si>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</si>
  <si>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</si>
  <si>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</si>
  <si>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</si>
  <si>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</si>
  <si>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</si>
  <si>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</si>
  <si>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</si>
  <si>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</si>
  <si>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</si>
  <si>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</si>
  <si>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</si>
  <si>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</si>
  <si>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</si>
  <si>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</si>
  <si>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</si>
  <si>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</si>
  <si>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</si>
  <si>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</si>
  <si>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</si>
  <si>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</si>
  <si>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</si>
  <si>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</si>
  <si>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</si>
  <si>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</si>
  <si>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</si>
  <si>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</si>
  <si>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</si>
  <si>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</si>
  <si>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</si>
  <si>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</si>
  <si>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</si>
  <si>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</si>
  <si>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</si>
  <si>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</si>
  <si>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</si>
  <si>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</si>
  <si>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</si>
  <si>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</si>
  <si>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</si>
  <si>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</si>
  <si>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</si>
  <si>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</si>
  <si>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</si>
  <si>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</si>
  <si>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</si>
  <si>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</si>
  <si>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</si>
  <si>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</si>
  <si>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</si>
  <si>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</si>
  <si>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</si>
  <si>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</si>
  <si>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</si>
  <si>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</si>
  <si>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</si>
  <si>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</si>
  <si>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</si>
  <si>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</si>
  <si>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</si>
  <si>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</si>
  <si>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</si>
  <si>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</si>
  <si>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</si>
  <si>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</si>
  <si>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</si>
  <si>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</si>
  <si>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</si>
  <si>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</si>
  <si>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</si>
  <si>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</si>
  <si>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</si>
  <si>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</si>
  <si>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</si>
  <si>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</si>
  <si>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</si>
  <si>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</si>
  <si>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</si>
  <si>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</si>
  <si>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</si>
  <si>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</si>
  <si>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</si>
  <si>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</si>
  <si>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</si>
  <si>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</si>
  <si>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</si>
  <si>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</si>
  <si>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</si>
  <si>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</si>
  <si>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</si>
  <si>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</si>
  <si>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</si>
  <si>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</si>
  <si>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</si>
  <si>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</si>
  <si>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</si>
  <si>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</si>
  <si>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</si>
  <si>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</si>
  <si>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</si>
  <si>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</si>
  <si>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</si>
  <si>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</si>
  <si>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</si>
  <si>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</si>
  <si>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</si>
  <si>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</si>
  <si>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</si>
  <si>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</si>
  <si>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</si>
  <si>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</si>
  <si>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</si>
  <si>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</si>
  <si>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</si>
  <si>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</si>
  <si>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</si>
  <si>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</si>
  <si>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</si>
  <si>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</si>
  <si>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</si>
  <si>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</si>
  <si>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</si>
  <si>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</si>
  <si>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</si>
  <si>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</si>
  <si>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</si>
  <si>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</si>
  <si>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</si>
  <si>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</si>
  <si>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</si>
  <si>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</si>
  <si>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</si>
  <si>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</si>
  <si>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</si>
  <si>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</si>
  <si>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</si>
  <si>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</si>
  <si>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</si>
  <si>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</si>
  <si>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</si>
  <si>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</si>
  <si>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</si>
  <si>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</si>
  <si>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</si>
  <si>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</si>
  <si>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</si>
  <si>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</si>
  <si>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</si>
  <si>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</si>
  <si>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</si>
  <si>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</si>
  <si>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</si>
  <si>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</si>
  <si>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</si>
  <si>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</si>
  <si>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</si>
  <si>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</si>
  <si>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</si>
  <si>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</si>
  <si>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</si>
  <si>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</si>
  <si>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</si>
  <si>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</si>
  <si>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</si>
  <si>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</si>
  <si>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</si>
  <si>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</si>
  <si>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</si>
  <si>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</si>
  <si>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</si>
  <si>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</si>
  <si>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</si>
  <si>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</si>
  <si>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</si>
  <si>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</si>
  <si>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</si>
  <si>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</si>
  <si>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</si>
  <si>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</si>
  <si>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</si>
  <si>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</si>
  <si>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</si>
  <si>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</si>
  <si>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</si>
  <si>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</si>
  <si>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</si>
  <si>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</si>
  <si>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</si>
  <si>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</si>
  <si>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</si>
  <si>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</si>
  <si>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</si>
  <si>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</si>
  <si>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</si>
  <si>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</si>
  <si>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</si>
  <si>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</si>
  <si>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</si>
  <si>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</si>
  <si>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</si>
  <si>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</si>
  <si>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</si>
  <si>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</si>
  <si>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</si>
  <si>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</si>
  <si>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</si>
  <si>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</si>
  <si>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</si>
  <si>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</si>
  <si>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</si>
  <si>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</si>
  <si>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</si>
  <si>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</si>
  <si>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</si>
  <si>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</si>
  <si>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</si>
  <si>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</si>
  <si>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</si>
  <si>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</si>
  <si>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</si>
  <si>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</si>
  <si>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</si>
  <si>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</si>
  <si>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</si>
  <si>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</si>
  <si>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</si>
  <si>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</si>
  <si>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</si>
  <si>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</si>
  <si>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</si>
  <si>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</si>
  <si>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</si>
  <si>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</si>
  <si>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</si>
  <si>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</si>
  <si>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</si>
  <si>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</si>
  <si>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</si>
  <si>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</si>
  <si>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</si>
  <si>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</si>
  <si>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</si>
  <si>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</si>
  <si>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</si>
  <si>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</si>
  <si>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</si>
  <si>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</si>
  <si>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</si>
  <si>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</si>
  <si>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</si>
  <si>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</si>
  <si>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</si>
  <si>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</si>
  <si>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</si>
  <si>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</si>
  <si>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</si>
  <si>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</si>
  <si>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</si>
  <si>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</si>
  <si>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</si>
  <si>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</si>
  <si>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</si>
  <si>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</si>
  <si>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</si>
  <si>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</si>
  <si>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</si>
  <si>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</si>
  <si>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</si>
  <si>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</si>
  <si>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</si>
  <si>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</si>
  <si>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</si>
  <si>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</si>
  <si>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</si>
  <si>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</si>
  <si>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</si>
  <si>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</si>
  <si>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</si>
  <si>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</si>
  <si>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</si>
  <si>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</si>
  <si>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</si>
  <si>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</si>
  <si>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</si>
  <si>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</si>
  <si>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</si>
  <si>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</si>
  <si>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</si>
  <si>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</si>
  <si>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</si>
  <si>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</si>
  <si>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</si>
  <si>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</si>
  <si>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</si>
  <si>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</si>
  <si>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</si>
  <si>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</si>
  <si>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</si>
  <si>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</si>
  <si>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</si>
  <si>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</si>
  <si>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</si>
  <si>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</si>
  <si>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</si>
  <si>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</si>
  <si>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</si>
  <si>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</si>
  <si>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</si>
  <si>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</si>
  <si>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</si>
  <si>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</si>
  <si>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</si>
  <si>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</si>
  <si>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</si>
  <si>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</si>
  <si>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</si>
  <si>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</si>
  <si>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</si>
  <si>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</si>
  <si>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</si>
  <si>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</si>
  <si>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</si>
  <si>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</si>
  <si>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</si>
  <si>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</si>
  <si>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</si>
  <si>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</si>
  <si>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</si>
  <si>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</si>
  <si>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</si>
  <si>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</si>
  <si>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</si>
  <si>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</si>
  <si>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</si>
  <si>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</si>
  <si>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</si>
  <si>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</si>
  <si>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</si>
  <si>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</si>
  <si>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</si>
  <si>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</si>
  <si>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</si>
  <si>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</si>
  <si>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</si>
  <si>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</si>
  <si>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</si>
  <si>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</si>
  <si>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</si>
  <si>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</si>
  <si>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</si>
  <si>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</si>
  <si>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</si>
  <si>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</si>
  <si>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</si>
  <si>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</si>
  <si>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</si>
  <si>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</si>
  <si>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</si>
  <si>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</si>
  <si>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</si>
  <si>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</si>
  <si>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</si>
  <si>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</si>
  <si>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</si>
  <si>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</si>
  <si>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</si>
  <si>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</si>
  <si>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</si>
  <si>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</si>
  <si>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</si>
  <si>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</si>
  <si>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</si>
  <si>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</si>
  <si>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</si>
  <si>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</si>
  <si>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</si>
  <si>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</si>
  <si>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</si>
  <si>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</si>
  <si>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</si>
  <si>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</si>
  <si>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</si>
  <si>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</si>
  <si>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</si>
  <si>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</si>
  <si>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</si>
  <si>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</si>
  <si>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</si>
  <si>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</si>
  <si>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</si>
  <si>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</si>
  <si>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</si>
  <si>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</si>
  <si>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</si>
  <si>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</si>
  <si>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</si>
  <si>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</si>
  <si>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</si>
  <si>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</si>
  <si>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</si>
  <si>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</si>
  <si>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</si>
  <si>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</si>
  <si>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</si>
  <si>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</si>
  <si>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</si>
  <si>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</si>
  <si>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</si>
  <si>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</si>
  <si>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</si>
  <si>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</si>
  <si>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</si>
  <si>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</si>
  <si>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</si>
  <si>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</si>
  <si>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</si>
  <si>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</si>
  <si>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</si>
  <si>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</si>
  <si>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</si>
  <si>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</si>
  <si>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</si>
  <si>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</si>
  <si>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</si>
  <si>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</si>
  <si>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</si>
  <si>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</si>
  <si>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</si>
  <si>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</si>
  <si>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</si>
  <si>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</si>
  <si>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</si>
  <si>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</si>
  <si>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</si>
  <si>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</si>
  <si>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</si>
  <si>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</si>
  <si>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</si>
  <si>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</si>
  <si>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</si>
  <si>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</si>
  <si>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</si>
  <si>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</si>
  <si>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</si>
  <si>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</si>
  <si>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</si>
  <si>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</si>
  <si>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</si>
  <si>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</si>
  <si>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</si>
  <si>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</si>
  <si>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</si>
  <si>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</si>
  <si>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</si>
  <si>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</si>
  <si>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</si>
  <si>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</si>
  <si>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</si>
  <si>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</si>
  <si>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</si>
  <si>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</si>
  <si>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</si>
  <si>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</si>
  <si>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</si>
  <si>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</si>
  <si>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</si>
  <si>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</si>
  <si>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</si>
  <si>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</si>
  <si>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</si>
  <si>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</si>
  <si>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</si>
  <si>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</si>
  <si>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</si>
  <si>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</si>
  <si>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</si>
  <si>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</si>
  <si>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</si>
  <si>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</si>
  <si>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</si>
  <si>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</si>
  <si>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</si>
  <si>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</si>
  <si>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</si>
  <si>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</si>
  <si>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</si>
  <si>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</si>
  <si>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</si>
  <si>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</si>
  <si>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</si>
  <si>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</si>
  <si>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</si>
  <si>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</si>
  <si>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</si>
  <si>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</si>
  <si>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</si>
  <si>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</si>
  <si>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</si>
  <si>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</si>
  <si>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</si>
  <si>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</si>
  <si>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</si>
  <si>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</si>
  <si>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</si>
  <si>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</si>
  <si>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</si>
  <si>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</si>
  <si>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</si>
  <si>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</si>
  <si>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</si>
  <si>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</si>
  <si>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</si>
  <si>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</si>
  <si>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</si>
  <si>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</si>
  <si>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</si>
  <si>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</si>
  <si>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</si>
  <si>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</si>
  <si>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</si>
  <si>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</si>
  <si>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</si>
  <si>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</si>
  <si>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</si>
  <si>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</si>
  <si>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</si>
  <si>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</si>
  <si>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</si>
  <si>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</si>
  <si>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</si>
  <si>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</si>
  <si>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</si>
  <si>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</si>
  <si>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</si>
  <si>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</si>
  <si>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</si>
  <si>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</si>
  <si>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</si>
  <si>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</si>
  <si>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</si>
  <si>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</si>
  <si>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</si>
  <si>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</si>
  <si>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</si>
  <si>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</si>
  <si>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</si>
  <si>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</si>
  <si>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</si>
  <si>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</si>
  <si>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</si>
  <si>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</si>
  <si>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</si>
  <si>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</si>
  <si>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</si>
  <si>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</si>
  <si>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</si>
  <si>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</si>
  <si>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</si>
  <si>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</si>
  <si>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</si>
  <si>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</si>
  <si>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</si>
  <si>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</si>
  <si>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</si>
  <si>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</si>
  <si>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</si>
  <si>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</si>
  <si>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</si>
  <si>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</si>
  <si>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</si>
  <si>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</si>
  <si>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</si>
  <si>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</si>
  <si>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</si>
  <si>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</si>
  <si>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</si>
  <si>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</si>
  <si>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</si>
  <si>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</si>
  <si>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</si>
  <si>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</si>
  <si>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</si>
  <si>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</si>
  <si>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</si>
  <si>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</si>
  <si>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</si>
  <si>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</si>
  <si>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</si>
  <si>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</si>
  <si>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</si>
  <si>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</si>
  <si>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</si>
  <si>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</si>
  <si>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</si>
  <si>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</si>
  <si>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</si>
  <si>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</si>
  <si>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</si>
  <si>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</si>
  <si>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</si>
  <si>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</si>
  <si>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</si>
  <si>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</si>
  <si>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</si>
  <si>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</si>
  <si>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</si>
  <si>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</si>
  <si>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</si>
  <si>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</si>
  <si>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</si>
  <si>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</si>
  <si>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</si>
  <si>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</si>
  <si>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</si>
  <si>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</si>
  <si>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</si>
  <si>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</si>
  <si>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</si>
  <si>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</si>
  <si>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</si>
  <si>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</si>
  <si>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</si>
  <si>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</si>
  <si>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</si>
  <si>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</si>
  <si>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</si>
  <si>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</si>
  <si>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</si>
  <si>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</si>
  <si>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</si>
  <si>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</si>
  <si>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</si>
  <si>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</si>
  <si>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</si>
  <si>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</si>
  <si>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</si>
  <si>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</si>
  <si>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</si>
  <si>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</si>
  <si>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</si>
  <si>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</si>
  <si>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</si>
  <si>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</si>
  <si>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</si>
  <si>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</si>
  <si>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</si>
  <si>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</si>
  <si>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</si>
  <si>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</si>
  <si>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</si>
  <si>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</si>
  <si>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</si>
  <si>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</si>
  <si>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</si>
  <si>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</si>
  <si>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</si>
  <si>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</si>
  <si>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</si>
  <si>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</si>
  <si>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</si>
  <si>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</si>
  <si>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</si>
  <si>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</si>
  <si>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</si>
  <si>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</si>
  <si>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</si>
  <si>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</si>
  <si>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</si>
  <si>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</si>
  <si>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</si>
  <si>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</si>
  <si>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</si>
  <si>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</si>
  <si>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</si>
  <si>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</si>
  <si>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</si>
  <si>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</si>
  <si>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</si>
  <si>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</si>
  <si>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</si>
  <si>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</si>
  <si>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</si>
  <si>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</si>
  <si>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</si>
  <si>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</si>
  <si>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</si>
  <si>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</si>
  <si>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</si>
  <si>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</si>
  <si>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</si>
  <si>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</si>
  <si>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</si>
  <si>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</si>
  <si>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</si>
  <si>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</si>
  <si>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</si>
  <si>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</si>
  <si>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</si>
  <si>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</si>
  <si>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</si>
  <si>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</si>
  <si>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</si>
  <si>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</si>
  <si>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</si>
  <si>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</si>
  <si>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</si>
  <si>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</si>
  <si>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</si>
  <si>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</si>
  <si>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</si>
  <si>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</si>
  <si>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</si>
  <si>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</si>
  <si>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</si>
  <si>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</si>
  <si>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</si>
  <si>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</si>
  <si>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</si>
  <si>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</si>
  <si>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</si>
  <si>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</si>
  <si>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</si>
  <si>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</si>
  <si>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</si>
  <si>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</si>
  <si>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</si>
  <si>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</si>
  <si>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</si>
  <si>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</si>
  <si>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</si>
  <si>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</si>
  <si>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</si>
  <si>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</si>
  <si>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</si>
  <si>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</si>
  <si>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</si>
  <si>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</si>
  <si>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</si>
  <si>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</si>
  <si>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</si>
  <si>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</si>
  <si>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</si>
  <si>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</si>
  <si>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</si>
  <si>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</si>
  <si>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</si>
  <si>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</si>
  <si>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</si>
  <si>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</si>
  <si>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</si>
  <si>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</si>
  <si>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</si>
  <si>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</si>
  <si>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</si>
  <si>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</si>
  <si>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</si>
  <si>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</si>
  <si>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</si>
  <si>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</si>
  <si>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</si>
  <si>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</si>
  <si>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</si>
  <si>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</si>
  <si>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</si>
  <si>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</si>
  <si>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</si>
  <si>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</si>
  <si>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</si>
  <si>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</si>
  <si>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</si>
  <si>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</si>
  <si>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</si>
  <si>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</si>
  <si>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</si>
  <si>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</si>
  <si>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</si>
  <si>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</si>
  <si>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</si>
  <si>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</si>
  <si>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</si>
  <si>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</si>
  <si>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</si>
  <si>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</si>
  <si>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</si>
  <si>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</si>
  <si>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</si>
  <si>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</si>
  <si>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</si>
  <si>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</si>
  <si>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</si>
  <si>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</si>
  <si>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</si>
  <si>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</si>
  <si>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</si>
  <si>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</si>
  <si>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</si>
  <si>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</si>
  <si>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</si>
  <si>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</si>
  <si>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</si>
  <si>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</si>
  <si>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</si>
  <si>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</si>
  <si>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</si>
  <si>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</si>
  <si>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</si>
  <si>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</si>
  <si>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</si>
  <si>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</si>
  <si>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</si>
  <si>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</si>
  <si>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</si>
  <si>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</si>
  <si>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</si>
  <si>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</si>
  <si>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</si>
  <si>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</si>
  <si>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</si>
  <si>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</si>
  <si>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</si>
  <si>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</si>
  <si>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</si>
  <si>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</si>
  <si>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</si>
  <si>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</si>
  <si>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</si>
  <si>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</si>
  <si>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</si>
  <si>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</si>
  <si>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</si>
  <si>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</si>
  <si>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</si>
  <si>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</si>
  <si>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</si>
  <si>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</si>
  <si>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</si>
  <si>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</si>
  <si>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</si>
  <si>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</si>
  <si>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</si>
  <si>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</si>
  <si>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</si>
  <si>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</si>
  <si>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</si>
  <si>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</si>
  <si>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</si>
  <si>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</si>
  <si>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</si>
  <si>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</si>
  <si>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</si>
  <si>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</si>
  <si>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</si>
  <si>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</si>
  <si>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</si>
  <si>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</si>
  <si>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</si>
  <si>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</si>
  <si>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</si>
  <si>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</si>
  <si>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</si>
  <si>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</si>
  <si>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</si>
  <si>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</si>
  <si>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</si>
  <si>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</si>
  <si>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</si>
  <si>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</si>
  <si>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</si>
  <si>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</si>
  <si>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</si>
  <si>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</si>
  <si>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</si>
  <si>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</si>
  <si>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</si>
  <si>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</si>
  <si>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</si>
  <si>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</si>
  <si>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</si>
  <si>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</si>
  <si>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</si>
  <si>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</si>
  <si>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</si>
  <si>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</si>
  <si>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</si>
  <si>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</si>
  <si>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</si>
  <si>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</si>
  <si>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</si>
  <si>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</si>
  <si>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</si>
  <si>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</si>
  <si>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</si>
  <si>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</si>
  <si>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</si>
  <si>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</si>
  <si>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</si>
  <si>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</si>
  <si>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</si>
  <si>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</si>
  <si>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</si>
  <si>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</si>
  <si>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</si>
  <si>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</si>
  <si>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</si>
  <si>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</si>
  <si>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</si>
  <si>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</si>
  <si>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</si>
  <si>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</si>
  <si>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</si>
  <si>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</si>
  <si>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</si>
  <si>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</si>
  <si>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</si>
  <si>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</si>
  <si>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</si>
  <si>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</si>
  <si>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</si>
  <si>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</si>
  <si>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</si>
  <si>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</si>
  <si>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</si>
  <si>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</si>
  <si>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</si>
  <si>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</si>
  <si>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</si>
  <si>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</si>
  <si>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</si>
  <si>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</si>
  <si>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</si>
  <si>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</si>
  <si>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</si>
  <si>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</si>
  <si>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</si>
  <si>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</si>
  <si>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</si>
  <si>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</si>
  <si>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</si>
  <si>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</si>
  <si>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</si>
  <si>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</si>
  <si>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</si>
  <si>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</si>
  <si>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</si>
  <si>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</si>
  <si>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</si>
  <si>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</si>
  <si>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</si>
  <si>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</si>
  <si>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</si>
  <si>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</si>
  <si>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</si>
  <si>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</si>
  <si>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</si>
  <si>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</si>
  <si>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</si>
  <si>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</si>
  <si>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</si>
  <si>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</si>
  <si>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</si>
  <si>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</si>
  <si>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</si>
  <si>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</si>
  <si>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</si>
  <si>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</si>
  <si>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</si>
  <si>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</si>
  <si>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</si>
  <si>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</si>
  <si>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</si>
  <si>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</si>
  <si>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</si>
  <si>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</si>
  <si>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</si>
  <si>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</si>
  <si>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</si>
  <si>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</si>
  <si>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</si>
  <si>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</si>
  <si>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</si>
  <si>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</si>
  <si>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</si>
  <si>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</si>
  <si>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</si>
  <si>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</si>
  <si>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</si>
  <si>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</si>
  <si>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</si>
  <si>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</si>
  <si>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</si>
  <si>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</si>
  <si>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</si>
  <si>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</si>
  <si>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</si>
  <si>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</si>
  <si>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</si>
  <si>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</si>
  <si>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</si>
  <si>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</si>
  <si>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</si>
  <si>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</si>
  <si>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</si>
  <si>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</si>
  <si>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</si>
  <si>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</si>
  <si>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</si>
  <si>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</si>
  <si>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</si>
  <si>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</si>
  <si>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</si>
  <si>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</si>
  <si>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</si>
  <si>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</si>
  <si>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</si>
  <si>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</si>
  <si>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</si>
  <si>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</si>
  <si>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</si>
  <si>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</si>
  <si>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</si>
  <si>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</si>
  <si>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</si>
  <si>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</si>
  <si>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</si>
  <si>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</si>
  <si>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</si>
  <si>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</si>
  <si>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</si>
  <si>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</si>
  <si>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</si>
  <si>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</si>
  <si>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</si>
  <si>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</si>
  <si>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</si>
  <si>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</si>
  <si>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</si>
  <si>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</si>
  <si>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</si>
  <si>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</si>
  <si>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</si>
  <si>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</si>
  <si>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</si>
  <si>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</si>
  <si>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</si>
  <si>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</si>
  <si>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</si>
  <si>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</si>
  <si>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</si>
  <si>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</si>
  <si>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</si>
  <si>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</si>
  <si>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</si>
  <si>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</si>
  <si>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</si>
  <si>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</si>
  <si>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</si>
  <si>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</si>
  <si>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</si>
  <si>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</si>
  <si>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</si>
  <si>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</si>
  <si>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</si>
  <si>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</si>
  <si>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</si>
  <si>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</si>
  <si>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</si>
  <si>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</si>
  <si>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</si>
  <si>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</si>
  <si>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</si>
  <si>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</si>
  <si>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</si>
  <si>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</si>
  <si>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</si>
  <si>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</si>
  <si>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</si>
  <si>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</si>
  <si>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</si>
  <si>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</si>
  <si>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</si>
  <si>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</si>
  <si>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</si>
  <si>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</si>
  <si>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</si>
  <si>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</si>
  <si>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</si>
  <si>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</si>
  <si>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</si>
  <si>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</si>
  <si>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</si>
  <si>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</si>
  <si>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</si>
  <si>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</si>
  <si>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</si>
  <si>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</si>
  <si>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</si>
  <si>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</si>
  <si>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</si>
  <si>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</si>
  <si>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</si>
  <si>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</si>
  <si>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</si>
  <si>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</si>
  <si>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</si>
  <si>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</si>
  <si>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</si>
  <si>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</si>
  <si>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</si>
  <si>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</si>
  <si>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</si>
  <si>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</si>
  <si>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</si>
  <si>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</si>
  <si>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</si>
  <si>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</si>
  <si>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</si>
  <si>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</si>
  <si>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</si>
  <si>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</si>
  <si>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</si>
  <si>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</si>
  <si>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</si>
  <si>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</si>
  <si>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</si>
  <si>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</si>
  <si>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</si>
  <si>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</si>
  <si>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</si>
  <si>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</si>
  <si>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</si>
  <si>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</si>
  <si>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</si>
  <si>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</si>
  <si>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</si>
  <si>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</si>
  <si>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</si>
  <si>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</si>
  <si>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</si>
  <si>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</si>
  <si>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</si>
  <si>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</si>
  <si>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</si>
  <si>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</si>
  <si>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</si>
  <si>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</si>
  <si>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</si>
  <si>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</si>
  <si>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</si>
  <si>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</si>
  <si>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</si>
  <si>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</si>
  <si>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</si>
  <si>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</si>
  <si>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</si>
  <si>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</si>
  <si>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</si>
  <si>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</si>
  <si>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</si>
  <si>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</si>
  <si>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</si>
  <si>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</si>
  <si>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</si>
  <si>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</si>
  <si>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</si>
  <si>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</si>
  <si>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</si>
  <si>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</si>
  <si>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</si>
  <si>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</si>
  <si>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</si>
  <si>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</si>
  <si>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</si>
  <si>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</si>
  <si>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</si>
  <si>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</si>
  <si>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</si>
  <si>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</si>
  <si>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</si>
  <si>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</si>
  <si>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</si>
  <si>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</si>
  <si>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</si>
  <si>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</si>
  <si>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</si>
  <si>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</si>
  <si>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</si>
  <si>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</si>
  <si>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</si>
  <si>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</si>
  <si>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</si>
  <si>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</si>
  <si>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</si>
  <si>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</si>
  <si>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</si>
  <si>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</si>
  <si>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</si>
  <si>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</si>
  <si>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</si>
  <si>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</si>
  <si>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</si>
  <si>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</si>
  <si>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</si>
  <si>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</si>
  <si>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</si>
  <si>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</si>
  <si>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</si>
  <si>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</si>
  <si>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</si>
  <si>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</si>
  <si>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</si>
  <si>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</si>
  <si>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</si>
  <si>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</si>
  <si>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</si>
  <si>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</si>
  <si>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</si>
  <si>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</si>
  <si>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</si>
  <si>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</si>
  <si>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</si>
  <si>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</si>
  <si>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</si>
  <si>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</si>
  <si>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</si>
  <si>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</si>
  <si>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</si>
  <si>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</si>
  <si>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</si>
  <si>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</si>
  <si>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</si>
  <si>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</si>
  <si>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</si>
  <si>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</si>
  <si>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</si>
  <si>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</si>
  <si>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</si>
  <si>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</si>
  <si>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</si>
  <si>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</si>
  <si>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</si>
  <si>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</si>
  <si>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</si>
  <si>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</si>
  <si>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</si>
  <si>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</si>
  <si>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</si>
  <si>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</si>
  <si>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</si>
  <si>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</si>
  <si>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</si>
  <si>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</si>
  <si>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</si>
  <si>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</si>
  <si>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</si>
  <si>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</si>
  <si>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</si>
  <si>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</si>
  <si>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</si>
  <si>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</si>
  <si>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</si>
  <si>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</si>
  <si>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</si>
  <si>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</si>
  <si>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</si>
  <si>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</si>
  <si>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</si>
  <si>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</si>
  <si>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</si>
  <si>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</si>
  <si>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</si>
  <si>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</si>
  <si>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</si>
  <si>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</si>
  <si>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</si>
  <si>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</si>
  <si>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</si>
  <si>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</si>
  <si>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</si>
  <si>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</si>
  <si>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</si>
  <si>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</si>
  <si>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</si>
  <si>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</si>
  <si>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</si>
  <si>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</si>
  <si>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</si>
  <si>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</si>
  <si>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</si>
  <si>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</si>
  <si>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</si>
  <si>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</si>
  <si>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</si>
  <si>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</si>
  <si>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</si>
  <si>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</si>
  <si>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</si>
  <si>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</si>
  <si>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</si>
  <si>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</si>
  <si>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</si>
  <si>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</si>
  <si>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</si>
  <si>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</si>
  <si>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</si>
  <si>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</si>
  <si>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</si>
  <si>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</si>
  <si>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</si>
  <si>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</si>
  <si>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</si>
  <si>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</si>
  <si>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</si>
  <si>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</si>
  <si>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</si>
  <si>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</si>
  <si>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</si>
  <si>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</si>
  <si>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</si>
  <si>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</si>
  <si>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</si>
  <si>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</si>
  <si>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</si>
  <si>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</si>
  <si>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</si>
  <si>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</si>
  <si>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</si>
  <si>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</si>
  <si>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</si>
  <si>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</si>
  <si>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</si>
  <si>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</si>
  <si>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</si>
  <si>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</si>
  <si>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</si>
  <si>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</si>
  <si>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</si>
  <si>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</si>
  <si>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</si>
  <si>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</si>
  <si>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</si>
  <si>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</si>
  <si>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</si>
  <si>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</si>
  <si>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</si>
  <si>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</si>
  <si>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</si>
  <si>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</si>
  <si>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</si>
  <si>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</si>
  <si>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</si>
  <si>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</si>
  <si>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</si>
  <si>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</si>
  <si>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</si>
  <si>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</si>
  <si>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</si>
  <si>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</si>
  <si>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</si>
  <si>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</si>
  <si>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</si>
  <si>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</si>
  <si>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</si>
  <si>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</si>
  <si>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</si>
  <si>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</si>
  <si>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</si>
  <si>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</si>
  <si>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</si>
  <si>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</si>
  <si>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</si>
  <si>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</si>
  <si>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</si>
  <si>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</si>
  <si>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</si>
  <si>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</si>
  <si>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</si>
  <si>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</si>
  <si>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</si>
  <si>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</si>
  <si>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</si>
  <si>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</si>
  <si>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</si>
  <si>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</si>
  <si>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</si>
  <si>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</si>
  <si>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</si>
  <si>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</si>
  <si>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</si>
  <si>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</si>
  <si>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</si>
  <si>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</si>
  <si>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</si>
  <si>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</si>
  <si>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</si>
  <si>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</si>
  <si>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</si>
  <si>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</si>
  <si>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</si>
  <si>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</si>
  <si>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</si>
  <si>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</si>
  <si>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</si>
  <si>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</si>
  <si>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</si>
  <si>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</si>
  <si>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</si>
  <si>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</si>
  <si>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</si>
  <si>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</si>
  <si>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</si>
  <si>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</si>
  <si>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</si>
  <si>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</si>
  <si>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</si>
  <si>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</si>
  <si>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</si>
  <si>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</si>
  <si>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</si>
  <si>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</si>
  <si>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</si>
  <si>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</si>
  <si>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</si>
  <si>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</si>
  <si>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</si>
  <si>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</si>
  <si>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</si>
  <si>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</si>
  <si>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</si>
  <si>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</si>
  <si>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</si>
  <si>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</si>
  <si>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</si>
  <si>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</si>
  <si>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</si>
  <si>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</si>
  <si>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</si>
  <si>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</si>
  <si>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</si>
  <si>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</si>
  <si>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</si>
  <si>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</si>
  <si>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</si>
  <si>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</si>
  <si>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</si>
  <si>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</si>
  <si>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</si>
  <si>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</si>
  <si>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</si>
  <si>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</si>
  <si>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</si>
  <si>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</si>
  <si>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</si>
  <si>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</si>
  <si>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</si>
  <si>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</si>
  <si>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</si>
  <si>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</si>
  <si>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</si>
  <si>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</si>
  <si>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</si>
  <si>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</si>
  <si>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</si>
  <si>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</si>
  <si>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</si>
  <si>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</si>
  <si>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</si>
  <si>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</si>
  <si>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</si>
  <si>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</si>
  <si>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</si>
  <si>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</si>
  <si>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</si>
  <si>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</si>
  <si>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</si>
  <si>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</si>
  <si>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</si>
  <si>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</si>
  <si>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</si>
  <si>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</si>
  <si>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</si>
  <si>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</si>
  <si>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</si>
  <si>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</si>
  <si>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</si>
  <si>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</si>
  <si>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</si>
  <si>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</si>
  <si>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</si>
  <si>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</si>
  <si>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</si>
  <si>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</si>
  <si>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</si>
  <si>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</si>
  <si>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</si>
  <si>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</si>
  <si>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</si>
  <si>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</si>
  <si>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</si>
  <si>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</si>
  <si>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</si>
  <si>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</si>
  <si>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</si>
  <si>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</si>
  <si>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</si>
  <si>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</si>
  <si>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</si>
  <si>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</si>
  <si>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</si>
  <si>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</si>
  <si>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</si>
  <si>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</si>
  <si>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</si>
  <si>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</si>
  <si>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</si>
  <si>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</si>
  <si>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</si>
  <si>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</si>
  <si>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</si>
  <si>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</si>
  <si>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</si>
  <si>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</si>
  <si>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</si>
  <si>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</si>
  <si>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</si>
  <si>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</si>
  <si>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</si>
  <si>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</si>
  <si>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</si>
  <si>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</si>
  <si>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</si>
  <si>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</si>
  <si>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</si>
  <si>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</si>
  <si>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</si>
  <si>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</si>
  <si>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</si>
  <si>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</si>
  <si>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</si>
  <si>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</si>
  <si>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</si>
  <si>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</si>
  <si>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</si>
  <si>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</si>
  <si>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</si>
  <si>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</si>
  <si>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</si>
  <si>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</si>
  <si>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</si>
  <si>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</si>
  <si>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</si>
  <si>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</si>
  <si>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</si>
  <si>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</si>
  <si>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</si>
  <si>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</si>
  <si>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</si>
  <si>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</si>
  <si>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</si>
  <si>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</si>
  <si>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</si>
  <si>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</si>
  <si>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</si>
  <si>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</si>
  <si>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</si>
  <si>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</si>
  <si>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</si>
  <si>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</si>
  <si>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</si>
  <si>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</si>
  <si>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</si>
  <si>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</si>
  <si>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</si>
  <si>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</si>
  <si>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</si>
  <si>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</si>
  <si>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</si>
  <si>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</si>
  <si>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</si>
  <si>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</si>
  <si>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</si>
  <si>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</si>
  <si>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</si>
  <si>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</si>
  <si>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</si>
  <si>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</si>
  <si>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</si>
  <si>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</si>
  <si>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</si>
  <si>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</si>
  <si>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</si>
  <si>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</si>
  <si>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</si>
  <si>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</si>
  <si>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</si>
  <si>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</si>
  <si>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</si>
  <si>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</si>
  <si>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</si>
  <si>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</si>
  <si>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</si>
  <si>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</si>
  <si>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</si>
  <si>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</si>
  <si>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</si>
  <si>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</si>
  <si>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</si>
  <si>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</si>
  <si>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</si>
  <si>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</si>
  <si>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</si>
  <si>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</si>
  <si>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</si>
  <si>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</si>
  <si>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</si>
  <si>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</si>
  <si>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</si>
  <si>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</si>
  <si>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</si>
  <si>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</si>
  <si>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</si>
  <si>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</si>
  <si>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</si>
  <si>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</si>
  <si>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</si>
  <si>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</si>
  <si>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</si>
  <si>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</si>
  <si>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</si>
  <si>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</si>
  <si>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</si>
  <si>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</si>
  <si>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</si>
  <si>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</si>
  <si>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</si>
  <si>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</si>
  <si>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</si>
  <si>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</si>
  <si>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</si>
  <si>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</si>
  <si>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</si>
  <si>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</si>
  <si>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</si>
  <si>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</si>
  <si>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</si>
  <si>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</si>
  <si>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</si>
  <si>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</si>
  <si>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</si>
  <si>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</si>
  <si>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</si>
  <si>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</si>
  <si>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</si>
  <si>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</si>
  <si>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</si>
  <si>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</si>
  <si>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</si>
  <si>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</si>
  <si>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</si>
  <si>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</si>
  <si>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</si>
  <si>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</si>
  <si>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</si>
  <si>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</si>
  <si>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</si>
  <si>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</si>
  <si>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</si>
  <si>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</si>
  <si>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</si>
  <si>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</si>
  <si>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</si>
  <si>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</si>
  <si>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</si>
  <si>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</si>
  <si>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</si>
  <si>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</si>
  <si>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</si>
  <si>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</si>
  <si>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</si>
  <si>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</si>
  <si>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</si>
  <si>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</si>
  <si>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</si>
  <si>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</si>
  <si>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</si>
  <si>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</si>
  <si>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</si>
  <si>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</si>
  <si>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</si>
  <si>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</si>
  <si>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</si>
  <si>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</si>
  <si>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</si>
  <si>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</si>
  <si>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</si>
  <si>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</si>
  <si>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</si>
  <si>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</si>
  <si>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</si>
  <si>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</si>
  <si>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</si>
  <si>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</si>
  <si>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</si>
  <si>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</si>
  <si>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</si>
  <si>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</si>
  <si>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</si>
  <si>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</si>
  <si>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</si>
  <si>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</si>
  <si>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</si>
  <si>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</si>
  <si>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</si>
  <si>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</si>
  <si>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</si>
  <si>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</si>
  <si>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</si>
  <si>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</si>
  <si>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</si>
  <si>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</si>
  <si>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</si>
  <si>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</si>
  <si>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</si>
  <si>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</si>
  <si>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</si>
  <si>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</si>
  <si>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</si>
  <si>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</si>
  <si>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</si>
  <si>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</si>
  <si>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</si>
  <si>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</si>
  <si>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</si>
  <si>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</si>
  <si>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</si>
  <si>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</si>
  <si>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</si>
  <si>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</si>
  <si>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</si>
  <si>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</si>
  <si>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</si>
  <si>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</si>
  <si>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</si>
  <si>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</si>
  <si>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</si>
  <si>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</si>
  <si>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</si>
  <si>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</si>
  <si>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</si>
  <si>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</si>
  <si>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</si>
  <si>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</si>
  <si>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</si>
  <si>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</si>
  <si>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</si>
  <si>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</si>
  <si>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</si>
  <si>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</si>
  <si>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</si>
  <si>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</si>
  <si>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</si>
  <si>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</si>
  <si>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</si>
  <si>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</si>
  <si>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</si>
  <si>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</si>
  <si>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</si>
  <si>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</si>
  <si>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</si>
  <si>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</si>
  <si>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</si>
  <si>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</si>
  <si>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</si>
  <si>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</si>
  <si>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</si>
  <si>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</si>
  <si>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</si>
  <si>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</si>
  <si>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</si>
  <si>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</si>
  <si>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</si>
  <si>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</si>
  <si>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</si>
  <si>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</si>
  <si>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</si>
  <si>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</si>
  <si>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</si>
  <si>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</si>
  <si>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</si>
  <si>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</si>
  <si>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</si>
  <si>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</si>
  <si>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</si>
  <si>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</si>
  <si>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</si>
  <si>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</si>
  <si>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</si>
  <si>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</si>
  <si>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</si>
  <si>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</si>
  <si>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</si>
  <si>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</si>
  <si>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</si>
  <si>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</si>
  <si>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</si>
  <si>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</si>
  <si>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</si>
  <si>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</si>
  <si>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</si>
  <si>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</si>
  <si>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</si>
  <si>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</si>
  <si>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</si>
  <si>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</si>
  <si>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</si>
  <si>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</si>
  <si>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</si>
  <si>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</si>
  <si>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</si>
  <si>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</si>
  <si>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</si>
  <si>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</si>
  <si>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</si>
  <si>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</si>
  <si>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</si>
  <si>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</si>
  <si>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</si>
  <si>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</si>
  <si>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</si>
  <si>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</si>
  <si>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</si>
  <si>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</si>
  <si>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</si>
  <si>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</si>
  <si>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</si>
  <si>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</si>
  <si>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</si>
  <si>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</si>
  <si>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</si>
  <si>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</si>
  <si>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</si>
  <si>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</si>
  <si>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</si>
  <si>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</si>
  <si>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</si>
  <si>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</si>
  <si>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</si>
  <si>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</si>
  <si>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</si>
  <si>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</si>
  <si>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</si>
  <si>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</si>
  <si>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</si>
  <si>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</si>
  <si>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</si>
  <si>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</si>
  <si>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</si>
  <si>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</si>
  <si>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</si>
  <si>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</si>
  <si>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</si>
  <si>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</si>
  <si>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</si>
  <si>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</si>
  <si>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</si>
  <si>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</si>
  <si>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</si>
  <si>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</si>
  <si>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</si>
  <si>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</si>
  <si>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</si>
  <si>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</si>
  <si>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</si>
  <si>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</si>
  <si>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</si>
  <si>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</si>
  <si>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</si>
  <si>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</si>
  <si>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</si>
  <si>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</si>
  <si>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</si>
  <si>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</si>
  <si>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</si>
  <si>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</si>
  <si>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</si>
  <si>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</si>
  <si>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</si>
  <si>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</si>
  <si>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</si>
  <si>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</si>
  <si>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</si>
  <si>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</si>
  <si>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</si>
  <si>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</si>
  <si>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</si>
  <si>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</si>
  <si>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</si>
  <si>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</si>
  <si>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</si>
  <si>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</si>
  <si>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</si>
  <si>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</si>
  <si>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</si>
  <si>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</si>
  <si>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</si>
  <si>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</si>
  <si>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</si>
  <si>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</si>
  <si>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</si>
  <si>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</si>
  <si>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</si>
  <si>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</si>
  <si>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</si>
  <si>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</si>
  <si>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</si>
  <si>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</si>
  <si>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</si>
  <si>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</si>
  <si>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</si>
  <si>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</si>
  <si>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</si>
  <si>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</si>
  <si>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</si>
  <si>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</si>
  <si>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</si>
  <si>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</si>
  <si>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</si>
  <si>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</si>
  <si>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</si>
  <si>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</si>
  <si>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</si>
  <si>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</si>
  <si>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</si>
  <si>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</si>
  <si>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</si>
  <si>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</si>
  <si>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</si>
  <si>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</si>
  <si>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</si>
  <si>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</si>
  <si>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</si>
  <si>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</si>
  <si>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</si>
  <si>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</si>
  <si>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</si>
  <si>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</si>
  <si>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</si>
  <si>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</si>
  <si>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</si>
  <si>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</si>
  <si>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</si>
  <si>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</si>
  <si>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</si>
  <si>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</si>
  <si>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</si>
  <si>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</si>
  <si>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</si>
  <si>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</si>
  <si>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</si>
  <si>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</si>
  <si>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</si>
  <si>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</si>
  <si>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</si>
  <si>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</si>
  <si>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</si>
  <si>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</si>
  <si>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</si>
  <si>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</si>
  <si>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</si>
  <si>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</si>
  <si>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</si>
  <si>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</si>
  <si>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</si>
  <si>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</si>
  <si>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</si>
  <si>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</si>
  <si>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</si>
  <si>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</si>
  <si>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</si>
  <si>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</si>
  <si>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</si>
  <si>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</si>
  <si>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</si>
  <si>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</si>
  <si>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</si>
  <si>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</si>
  <si>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</si>
  <si>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</si>
  <si>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</si>
  <si>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</si>
  <si>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</si>
  <si>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</si>
  <si>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</si>
  <si>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</si>
  <si>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</si>
  <si>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</si>
  <si>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</si>
  <si>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</si>
  <si>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</si>
  <si>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</si>
  <si>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</si>
  <si>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</si>
  <si>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</si>
  <si>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</si>
  <si>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</si>
  <si>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</si>
  <si>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</si>
  <si>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</si>
  <si>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</si>
  <si>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</si>
  <si>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</si>
  <si>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</si>
  <si>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</si>
  <si>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</si>
  <si>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</si>
  <si>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</si>
  <si>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</si>
  <si>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</si>
  <si>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</si>
  <si>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</si>
  <si>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</si>
  <si>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</si>
  <si>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</si>
  <si>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</si>
  <si>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</si>
  <si>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</si>
  <si>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</si>
  <si>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</si>
  <si>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</si>
  <si>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</si>
  <si>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</si>
  <si>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</si>
  <si>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</si>
  <si>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</si>
  <si>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</si>
  <si>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</si>
  <si>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</si>
  <si>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</si>
  <si>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</si>
  <si>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</si>
  <si>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</si>
  <si>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</si>
  <si>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</si>
  <si>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</si>
  <si>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</si>
  <si>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</si>
  <si>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</si>
  <si>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</si>
  <si>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</si>
  <si>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</si>
  <si>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</si>
  <si>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</si>
  <si>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</si>
  <si>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</si>
  <si>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</si>
  <si>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</si>
  <si>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</si>
  <si>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</si>
  <si>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</si>
  <si>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</si>
  <si>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</si>
  <si>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</si>
  <si>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</si>
  <si>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</si>
  <si>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</si>
  <si>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</si>
  <si>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</si>
  <si>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</si>
  <si>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</si>
  <si>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</si>
  <si>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</si>
  <si>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</si>
  <si>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</si>
  <si>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</si>
  <si>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</si>
  <si>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</si>
  <si>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</si>
  <si>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</si>
  <si>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</si>
  <si>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</si>
  <si>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</si>
  <si>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</si>
  <si>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</si>
  <si>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</si>
  <si>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</si>
  <si>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</si>
  <si>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</si>
  <si>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</si>
  <si>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</si>
  <si>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</si>
  <si>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</si>
  <si>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</si>
  <si>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</si>
  <si>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</si>
  <si>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</si>
  <si>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</si>
  <si>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</si>
  <si>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</si>
  <si>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</si>
  <si>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</si>
  <si>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</si>
  <si>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</si>
  <si>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</si>
  <si>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</si>
  <si>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</si>
  <si>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</si>
  <si>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</si>
  <si>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</si>
  <si>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</si>
  <si>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</si>
  <si>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</si>
  <si>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</si>
  <si>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</si>
  <si>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</si>
  <si>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</si>
  <si>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</si>
  <si>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</si>
  <si>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</si>
  <si>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</si>
  <si>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</si>
  <si>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</si>
  <si>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</si>
  <si>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</si>
  <si>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</si>
  <si>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</si>
  <si>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</si>
  <si>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</si>
  <si>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</si>
  <si>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</si>
  <si>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</si>
  <si>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</si>
  <si>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</si>
  <si>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</si>
  <si>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</si>
  <si>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</si>
  <si>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</si>
  <si>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</si>
  <si>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</si>
  <si>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</si>
  <si>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</si>
  <si>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</si>
  <si>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</si>
  <si>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</si>
  <si>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</si>
  <si>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</si>
  <si>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</si>
  <si>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</si>
  <si>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</si>
  <si>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</si>
  <si>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</si>
  <si>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</si>
  <si>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</si>
  <si>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</si>
  <si>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</si>
  <si>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</si>
  <si>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</si>
  <si>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</si>
  <si>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</si>
  <si>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</si>
  <si>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</si>
  <si>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</si>
  <si>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</si>
  <si>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</si>
  <si>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</si>
  <si>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</si>
  <si>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</si>
  <si>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</si>
  <si>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</si>
  <si>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</si>
  <si>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</si>
  <si>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</si>
  <si>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</si>
  <si>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</si>
  <si>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</si>
  <si>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</si>
  <si>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</si>
  <si>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</si>
  <si>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</si>
  <si>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</si>
  <si>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</si>
  <si>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</si>
  <si>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</si>
  <si>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</si>
  <si>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</si>
  <si>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</si>
  <si>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</si>
  <si>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</si>
  <si>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</si>
  <si>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</si>
  <si>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</si>
  <si>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</si>
  <si>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</si>
  <si>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</si>
  <si>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</si>
  <si>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</si>
  <si>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</si>
  <si>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</si>
  <si>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</si>
  <si>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</si>
  <si>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</si>
  <si>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</si>
  <si>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</si>
  <si>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</si>
  <si>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</si>
  <si>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</si>
  <si>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</si>
  <si>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</si>
  <si>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</si>
  <si>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</si>
  <si>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</si>
  <si>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</si>
  <si>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</si>
  <si>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</si>
  <si>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</si>
  <si>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</si>
  <si>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</si>
  <si>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</si>
  <si>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</si>
  <si>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</si>
  <si>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</si>
  <si>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</si>
  <si>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</si>
  <si>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</si>
  <si>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</si>
  <si>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</si>
  <si>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</si>
  <si>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</si>
  <si>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</si>
  <si>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</si>
  <si>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</si>
  <si>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</si>
  <si>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</si>
  <si>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</si>
  <si>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</si>
  <si>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</si>
  <si>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</si>
  <si>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</si>
  <si>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</si>
  <si>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</si>
  <si>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</si>
  <si>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</si>
  <si>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</si>
  <si>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</si>
  <si>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</si>
  <si>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</si>
  <si>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</si>
  <si>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</si>
  <si>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</si>
  <si>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</si>
  <si>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</si>
  <si>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</si>
  <si>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</si>
  <si>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</si>
  <si>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</si>
  <si>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</si>
  <si>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</si>
  <si>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</si>
  <si>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</si>
  <si>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</si>
  <si>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</si>
  <si>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</si>
  <si>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</si>
  <si>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</si>
  <si>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</si>
  <si>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</si>
  <si>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</si>
  <si>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</si>
  <si>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</si>
  <si>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</si>
  <si>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</si>
  <si>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</si>
  <si>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</si>
  <si>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</si>
  <si>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</si>
  <si>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</si>
  <si>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</si>
  <si>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</si>
  <si>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</si>
  <si>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</si>
  <si>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</si>
  <si>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</si>
  <si>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</si>
  <si>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</si>
  <si>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</si>
  <si>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</si>
  <si>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</si>
  <si>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</si>
  <si>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</si>
  <si>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</si>
  <si>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</si>
  <si>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</si>
  <si>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</si>
  <si>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</si>
  <si>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</si>
  <si>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</si>
  <si>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</si>
  <si>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</si>
  <si>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</si>
  <si>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</si>
  <si>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</si>
  <si>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</si>
  <si>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</si>
  <si>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</si>
  <si>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</si>
  <si>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</si>
  <si>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</si>
  <si>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</si>
  <si>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</si>
  <si>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</si>
  <si>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</si>
  <si>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</si>
  <si>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</si>
  <si>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</si>
  <si>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</si>
  <si>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</si>
  <si>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</si>
  <si>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</si>
  <si>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</si>
  <si>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</si>
  <si>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</si>
  <si>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</si>
  <si>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</si>
  <si>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</si>
  <si>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</si>
  <si>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</si>
  <si>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</si>
  <si>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</si>
  <si>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</si>
  <si>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</si>
  <si>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</si>
  <si>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</si>
  <si>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</si>
  <si>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</si>
  <si>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</si>
  <si>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</si>
  <si>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</si>
  <si>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</si>
  <si>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</si>
  <si>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</si>
  <si>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</si>
  <si>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</si>
  <si>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</si>
  <si>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</si>
  <si>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</si>
  <si>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</si>
  <si>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</si>
  <si>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</si>
  <si>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</si>
  <si>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</si>
  <si>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</si>
  <si>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</si>
  <si>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</si>
  <si>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</si>
  <si>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</si>
  <si>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</si>
  <si>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</si>
  <si>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</si>
  <si>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</si>
  <si>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</si>
  <si>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</si>
  <si>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</si>
  <si>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</si>
  <si>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</si>
  <si>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</si>
  <si>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</si>
  <si>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</si>
  <si>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</si>
  <si>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</si>
  <si>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</si>
  <si>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</si>
  <si>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</si>
  <si>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</si>
  <si>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</si>
  <si>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</si>
  <si>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</si>
  <si>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</si>
  <si>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</si>
  <si>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</si>
  <si>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</si>
  <si>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</si>
  <si>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</si>
  <si>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</si>
  <si>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</si>
  <si>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</si>
  <si>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</si>
  <si>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</si>
  <si>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</si>
  <si>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</si>
  <si>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</si>
  <si>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</si>
  <si>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</si>
  <si>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</si>
  <si>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</si>
  <si>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</si>
  <si>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</si>
  <si>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</si>
  <si>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</si>
  <si>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</si>
  <si>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</si>
  <si>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</si>
  <si>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</si>
  <si>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</si>
  <si>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</si>
  <si>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</si>
  <si>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</si>
  <si>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</si>
  <si>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</si>
  <si>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</si>
  <si>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</si>
  <si>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</si>
  <si>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</si>
  <si>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</si>
  <si>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</si>
  <si>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</si>
  <si>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</si>
  <si>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</si>
  <si>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</si>
  <si>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</si>
  <si>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</si>
  <si>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</si>
  <si>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</si>
  <si>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</si>
  <si>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</si>
  <si>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</si>
  <si>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</si>
  <si>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</si>
  <si>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</si>
  <si>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</si>
  <si>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</si>
  <si>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</si>
  <si>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</si>
  <si>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</si>
  <si>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</si>
  <si>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</si>
  <si>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</si>
  <si>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</si>
  <si>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</si>
  <si>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</si>
  <si>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</si>
  <si>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</si>
  <si>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</si>
  <si>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</si>
  <si>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</si>
  <si>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</si>
  <si>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</si>
  <si>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</si>
  <si>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</si>
  <si>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</si>
  <si>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</si>
  <si>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</si>
  <si>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</si>
  <si>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</si>
  <si>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</si>
  <si>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</si>
  <si>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</si>
  <si>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</si>
  <si>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</si>
  <si>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</si>
  <si>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</si>
  <si>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</si>
  <si>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</si>
  <si>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</si>
  <si>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</si>
  <si>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</si>
  <si>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</si>
  <si>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</si>
  <si>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</si>
  <si>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</si>
  <si>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</si>
  <si>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</si>
  <si>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</si>
  <si>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</si>
  <si>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</si>
  <si>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</si>
  <si>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</si>
  <si>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</si>
  <si>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</si>
  <si>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</si>
  <si>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</si>
  <si>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</si>
  <si>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</si>
  <si>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</si>
  <si>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</si>
  <si>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</si>
  <si>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</si>
  <si>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</si>
  <si>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</si>
  <si>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</si>
  <si>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</si>
  <si>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</si>
  <si>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</si>
  <si>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</si>
  <si>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</si>
  <si>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</si>
  <si>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</si>
  <si>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</si>
  <si>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</si>
  <si>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</si>
  <si>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</si>
  <si>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</si>
  <si>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</si>
  <si>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</si>
  <si>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</si>
  <si>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</si>
  <si>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</si>
  <si>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</si>
  <si>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</si>
  <si>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</si>
  <si>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</si>
  <si>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</si>
  <si>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</si>
  <si>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</si>
  <si>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</si>
  <si>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</si>
  <si>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</si>
  <si>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</si>
  <si>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</si>
  <si>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</si>
  <si>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</si>
  <si>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</si>
  <si>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</si>
  <si>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</si>
  <si>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</si>
  <si>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</si>
  <si>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</si>
  <si>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</si>
  <si>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</si>
  <si>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</si>
  <si>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</si>
  <si>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</si>
  <si>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</si>
  <si>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</si>
  <si>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</si>
  <si>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</si>
  <si>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</si>
  <si>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</si>
  <si>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</si>
  <si>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</si>
  <si>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</si>
  <si>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</si>
  <si>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</si>
  <si>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</si>
  <si>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</si>
  <si>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</si>
  <si>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</si>
  <si>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</si>
  <si>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</si>
  <si>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</si>
  <si>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</si>
  <si>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</si>
  <si>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</si>
  <si>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</si>
  <si>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</si>
  <si>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</si>
  <si>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</si>
  <si>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</si>
  <si>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</si>
  <si>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</si>
  <si>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</si>
  <si>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</si>
  <si>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</si>
  <si>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</si>
  <si>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</si>
  <si>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</si>
  <si>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</si>
  <si>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</si>
  <si>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</si>
  <si>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</si>
  <si>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</si>
  <si>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</si>
  <si>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</si>
  <si>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</si>
  <si>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</si>
  <si>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</si>
  <si>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</si>
  <si>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</si>
  <si>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</si>
  <si>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</si>
  <si>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</si>
  <si>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</si>
  <si>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</si>
  <si>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</si>
  <si>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</si>
  <si>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</si>
  <si>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</si>
  <si>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</si>
  <si>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</si>
  <si>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</si>
  <si>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</si>
  <si>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</si>
  <si>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</si>
  <si>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</si>
  <si>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</si>
  <si>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</si>
  <si>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</si>
  <si>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</si>
  <si>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</si>
  <si>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</si>
  <si>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</si>
  <si>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</si>
  <si>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</si>
  <si>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</si>
  <si>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</si>
  <si>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</si>
  <si>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</si>
  <si>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</si>
  <si>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</si>
  <si>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</si>
  <si>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</si>
  <si>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</si>
  <si>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</si>
  <si>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</si>
  <si>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</si>
  <si>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</si>
  <si>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</si>
  <si>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</si>
  <si>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</si>
  <si>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</si>
  <si>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</si>
  <si>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</si>
  <si>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</si>
  <si>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</si>
  <si>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</si>
  <si>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</si>
  <si>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</si>
  <si>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</si>
  <si>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</si>
  <si>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</si>
  <si>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</si>
  <si>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</si>
  <si>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</si>
  <si>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</si>
  <si>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</si>
  <si>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</si>
  <si>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</si>
  <si>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</si>
  <si>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</si>
  <si>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</si>
  <si>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</si>
  <si>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</si>
  <si>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</si>
  <si>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</si>
  <si>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</si>
  <si>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</si>
  <si>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</si>
  <si>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</si>
  <si>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</si>
  <si>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</si>
  <si>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</si>
  <si>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</si>
  <si>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</si>
  <si>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</si>
  <si>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</si>
  <si>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</si>
  <si>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</si>
  <si>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</si>
  <si>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</si>
  <si>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</si>
  <si>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</si>
  <si>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</si>
  <si>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</si>
  <si>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</si>
  <si>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</si>
  <si>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</si>
  <si>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</si>
  <si>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</si>
  <si>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</si>
  <si>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</si>
  <si>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</si>
  <si>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</si>
  <si>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</si>
  <si>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</si>
  <si>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</si>
  <si>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</si>
  <si>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</si>
  <si>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</si>
  <si>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</si>
  <si>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</si>
  <si>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</si>
  <si>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</si>
  <si>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</si>
  <si>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</si>
  <si>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</si>
  <si>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</si>
  <si>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</si>
  <si>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</si>
  <si>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</si>
  <si>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</si>
  <si>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</si>
  <si>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</si>
  <si>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</si>
  <si>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</si>
  <si>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</si>
  <si>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</si>
  <si>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</si>
  <si>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</si>
  <si>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</si>
  <si>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</si>
  <si>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</si>
  <si>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</si>
  <si>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</si>
  <si>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</si>
  <si>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</si>
  <si>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</si>
  <si>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</si>
  <si>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</si>
  <si>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</si>
  <si>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</si>
  <si>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</si>
  <si>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</si>
  <si>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</si>
  <si>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</si>
  <si>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</si>
  <si>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</si>
  <si>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</si>
  <si>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</si>
  <si>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</si>
  <si>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</si>
  <si>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</si>
  <si>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</si>
  <si>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</si>
  <si>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</si>
  <si>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</si>
  <si>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</si>
  <si>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</si>
  <si>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</si>
  <si>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</si>
  <si>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</si>
  <si>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</si>
  <si>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</si>
  <si>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</si>
  <si>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</si>
  <si>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</si>
  <si>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</si>
  <si>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</si>
  <si>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</si>
  <si>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</si>
  <si>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</si>
  <si>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</si>
  <si>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</si>
  <si>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</si>
  <si>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</si>
  <si>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</si>
  <si>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</si>
  <si>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</si>
  <si>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</si>
  <si>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</si>
  <si>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</si>
  <si>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</si>
  <si>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</si>
  <si>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</si>
  <si>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</si>
  <si>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</si>
  <si>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</si>
  <si>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</si>
  <si>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</si>
  <si>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</si>
  <si>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</si>
  <si>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</si>
  <si>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</si>
  <si>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</si>
  <si>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</si>
  <si>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</si>
  <si>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</si>
  <si>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</si>
  <si>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</si>
  <si>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</si>
  <si>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</si>
  <si>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</si>
  <si>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</si>
  <si>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</si>
  <si>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</si>
  <si>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</si>
  <si>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</si>
  <si>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</si>
  <si>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</si>
  <si>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</si>
  <si>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</si>
  <si>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</si>
  <si>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</si>
  <si>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</si>
  <si>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</si>
  <si>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</si>
  <si>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</si>
  <si>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</si>
  <si>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</si>
  <si>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</si>
  <si>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</si>
  <si>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</si>
  <si>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</si>
  <si>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</si>
  <si>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</si>
  <si>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</si>
  <si>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</si>
  <si>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</si>
  <si>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</si>
  <si>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</si>
  <si>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</si>
  <si>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</si>
  <si>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</si>
  <si>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</si>
  <si>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</si>
  <si>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</si>
  <si>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</si>
  <si>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</si>
  <si>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</si>
  <si>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</si>
  <si>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</si>
  <si>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</si>
  <si>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</si>
  <si>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</si>
  <si>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</si>
  <si>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</si>
  <si>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</si>
  <si>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</si>
  <si>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</si>
  <si>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</si>
  <si>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</si>
  <si>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</si>
  <si>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</si>
  <si>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</si>
  <si>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</si>
  <si>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</si>
  <si>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</si>
  <si>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</si>
  <si>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</si>
  <si>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</si>
  <si>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</si>
  <si>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</si>
  <si>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</si>
  <si>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</si>
  <si>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</si>
  <si>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</si>
  <si>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</si>
  <si>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</si>
  <si>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</si>
  <si>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</si>
  <si>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</si>
  <si>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</si>
  <si>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</si>
  <si>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</si>
  <si>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</si>
  <si>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</si>
  <si>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</si>
  <si>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</si>
  <si>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</si>
  <si>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</si>
  <si>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</si>
  <si>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</si>
  <si>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</si>
  <si>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</si>
  <si>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</si>
  <si>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</si>
  <si>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</si>
  <si>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</si>
  <si>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</si>
  <si>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</si>
  <si>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</si>
  <si>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</si>
  <si>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</si>
  <si>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</si>
  <si>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</si>
  <si>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</si>
  <si>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</si>
  <si>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</si>
  <si>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</si>
  <si>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</si>
  <si>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</si>
  <si>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</si>
  <si>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</si>
  <si>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</si>
  <si>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</si>
  <si>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</si>
  <si>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</si>
  <si>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</si>
  <si>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</si>
  <si>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</si>
  <si>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</si>
  <si>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</si>
  <si>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</si>
  <si>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</si>
  <si>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</si>
  <si>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</si>
  <si>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</si>
  <si>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</si>
  <si>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</si>
  <si>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</si>
  <si>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</si>
  <si>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</si>
  <si>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</si>
  <si>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</si>
  <si>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</si>
  <si>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</si>
  <si>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</si>
  <si>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</si>
  <si>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</si>
  <si>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</si>
  <si>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</si>
  <si>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</si>
  <si>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</si>
  <si>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</si>
  <si>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</si>
  <si>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</si>
  <si>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</si>
  <si>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</si>
  <si>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</si>
  <si>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</si>
  <si>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</si>
  <si>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</si>
  <si>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</si>
  <si>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</si>
  <si>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</si>
  <si>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</si>
  <si>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</si>
  <si>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</si>
  <si>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</si>
  <si>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</si>
  <si>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</si>
  <si>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</si>
  <si>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</si>
  <si>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</si>
  <si>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</si>
  <si>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</si>
  <si>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</si>
  <si>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</si>
  <si>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</si>
  <si>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</si>
  <si>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</si>
  <si>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</si>
  <si>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</si>
  <si>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</si>
  <si>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</si>
  <si>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</si>
  <si>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</si>
  <si>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</si>
  <si>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</si>
  <si>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</si>
  <si>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</si>
  <si>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</si>
  <si>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</si>
  <si>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</si>
  <si>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</si>
  <si>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</si>
  <si>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</si>
  <si>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</si>
  <si>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</si>
  <si>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</si>
  <si>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</si>
  <si>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</si>
  <si>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</si>
  <si>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</si>
  <si>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</si>
  <si>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</si>
  <si>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</si>
  <si>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</si>
  <si>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</si>
  <si>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</si>
  <si>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</si>
  <si>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</si>
  <si>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</si>
  <si>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</si>
  <si>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</si>
  <si>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</si>
  <si>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</si>
  <si>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</si>
  <si>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</si>
  <si>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</si>
  <si>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</si>
  <si>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</si>
  <si>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</si>
  <si>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</si>
  <si>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</si>
  <si>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</si>
  <si>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</si>
  <si>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</si>
  <si>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</si>
  <si>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</si>
  <si>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</si>
  <si>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</si>
  <si>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</si>
  <si>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</si>
  <si>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</si>
  <si>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</si>
  <si>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</si>
  <si>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</si>
  <si>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</si>
  <si>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</si>
  <si>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</si>
  <si>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</si>
  <si>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</si>
  <si>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</si>
  <si>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</si>
  <si>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</si>
  <si>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</si>
  <si>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</si>
  <si>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</si>
  <si>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</si>
  <si>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</si>
  <si>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</si>
  <si>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</si>
  <si>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</si>
  <si>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</si>
  <si>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</si>
  <si>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</si>
  <si>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</si>
  <si>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</si>
  <si>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</si>
  <si>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</si>
  <si>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</si>
  <si>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</si>
  <si>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</si>
  <si>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</si>
  <si>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</si>
  <si>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</si>
  <si>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</si>
  <si>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</si>
  <si>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</si>
  <si>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</si>
  <si>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</si>
  <si>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</si>
  <si>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</si>
  <si>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</si>
  <si>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</si>
  <si>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</si>
  <si>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</si>
  <si>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</si>
  <si>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</si>
  <si>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</si>
  <si>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</si>
  <si>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</si>
  <si>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</si>
  <si>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</si>
  <si>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</si>
  <si>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</si>
  <si>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</si>
  <si>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</si>
  <si>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</si>
  <si>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</si>
  <si>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</si>
  <si>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</si>
  <si>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</si>
  <si>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</si>
  <si>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</si>
  <si>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</si>
  <si>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</si>
  <si>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</si>
  <si>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</si>
  <si>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</si>
  <si>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</si>
  <si>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</si>
  <si>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</si>
  <si>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</si>
  <si>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</si>
  <si>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</si>
  <si>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</si>
  <si>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</si>
  <si>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</si>
  <si>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</si>
  <si>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</si>
  <si>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</si>
  <si>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</si>
  <si>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</si>
  <si>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</si>
  <si>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</si>
  <si>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</si>
  <si>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</si>
  <si>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</si>
  <si>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</si>
  <si>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</si>
  <si>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</si>
  <si>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</si>
  <si>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</si>
  <si>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</si>
  <si>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</si>
  <si>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</si>
  <si>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</si>
  <si>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</si>
  <si>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</si>
  <si>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</si>
  <si>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</si>
  <si>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</si>
  <si>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</si>
  <si>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</si>
  <si>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</si>
  <si>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</si>
  <si>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</si>
  <si>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</si>
  <si>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</si>
  <si>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</si>
  <si>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</si>
  <si>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</si>
  <si>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</si>
  <si>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</si>
  <si>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</si>
  <si>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</si>
  <si>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</si>
  <si>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</si>
  <si>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</si>
  <si>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</si>
  <si>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</si>
  <si>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</si>
  <si>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</si>
  <si>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</si>
  <si>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</si>
  <si>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</si>
  <si>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</si>
  <si>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</si>
  <si>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</si>
  <si>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</si>
  <si>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</si>
  <si>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</si>
  <si>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</si>
  <si>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</si>
  <si>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</si>
  <si>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</si>
  <si>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</si>
  <si>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</si>
  <si>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</si>
  <si>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</si>
  <si>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</si>
  <si>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</si>
  <si>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</si>
  <si>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</si>
  <si>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</si>
  <si>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</si>
  <si>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</si>
  <si>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</si>
  <si>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</si>
  <si>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</si>
  <si>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</si>
  <si>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</si>
  <si>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</si>
  <si>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</si>
  <si>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</si>
  <si>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</si>
  <si>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</si>
  <si>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</si>
  <si>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</si>
  <si>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</si>
  <si>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</si>
  <si>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</si>
  <si>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</si>
  <si>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</si>
  <si>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</si>
  <si>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</si>
  <si>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</si>
  <si>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</si>
  <si>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</si>
  <si>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</si>
  <si>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</si>
  <si>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</si>
  <si>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</si>
  <si>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</si>
  <si>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</si>
  <si>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</si>
  <si>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</si>
  <si>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</si>
  <si>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</si>
  <si>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</si>
  <si>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</si>
  <si>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</si>
  <si>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</si>
  <si>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</si>
  <si>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</si>
  <si>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</si>
  <si>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</si>
  <si>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</si>
  <si>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</si>
  <si>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</si>
  <si>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</si>
  <si>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</si>
  <si>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</si>
  <si>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</si>
  <si>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</si>
  <si>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</si>
  <si>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</si>
  <si>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</si>
  <si>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</si>
  <si>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</si>
  <si>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</si>
  <si>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</si>
  <si>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</si>
  <si>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</si>
  <si>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</si>
  <si>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</si>
  <si>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</si>
  <si>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</si>
  <si>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</si>
  <si>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</si>
  <si>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</si>
  <si>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</si>
  <si>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</si>
  <si>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</si>
  <si>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</si>
  <si>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</si>
  <si>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</si>
  <si>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</si>
  <si>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</si>
  <si>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</si>
  <si>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</si>
  <si>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</si>
  <si>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</si>
  <si>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</si>
  <si>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</si>
  <si>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</si>
  <si>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</si>
  <si>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</si>
  <si>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</si>
  <si>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</si>
  <si>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</si>
  <si>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</si>
  <si>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</si>
  <si>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</si>
  <si>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</si>
  <si>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</si>
  <si>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</si>
  <si>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</si>
  <si>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</si>
  <si>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</si>
  <si>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</si>
  <si>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</si>
  <si>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</si>
  <si>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</si>
  <si>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</si>
  <si>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</si>
  <si>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</si>
  <si>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</si>
  <si>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</si>
  <si>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</si>
  <si>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</si>
  <si>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</si>
  <si>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</si>
  <si>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</si>
  <si>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</si>
  <si>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</si>
  <si>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</si>
  <si>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</si>
  <si>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</si>
  <si>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</si>
  <si>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</si>
  <si>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</si>
  <si>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</si>
  <si>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</si>
  <si>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</si>
  <si>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</si>
  <si>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</si>
  <si>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</si>
  <si>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</si>
  <si>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</si>
  <si>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</si>
  <si>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</si>
  <si>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</si>
  <si>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</si>
  <si>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</si>
  <si>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</si>
  <si>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</si>
  <si>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</si>
  <si>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</si>
  <si>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</si>
  <si>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</si>
  <si>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</si>
  <si>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</si>
  <si>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</si>
  <si>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</si>
  <si>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</si>
  <si>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</si>
  <si>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</si>
  <si>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</si>
  <si>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</si>
  <si>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</si>
  <si>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</si>
  <si>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</si>
  <si>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</si>
  <si>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</si>
  <si>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</si>
  <si>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</si>
  <si>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</si>
  <si>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</si>
  <si>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</si>
  <si>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</si>
  <si>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</si>
  <si>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</si>
  <si>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</si>
  <si>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</si>
  <si>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</si>
  <si>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</si>
  <si>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</si>
  <si>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</si>
  <si>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</si>
  <si>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</si>
  <si>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</si>
  <si>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</si>
  <si>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</si>
  <si>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</si>
  <si>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</si>
  <si>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</si>
  <si>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</si>
  <si>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</si>
  <si>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</si>
  <si>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</si>
  <si>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</si>
  <si>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</si>
  <si>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</si>
  <si>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</si>
  <si>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</si>
  <si>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</si>
  <si>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</si>
  <si>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</si>
  <si>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</si>
  <si>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</si>
  <si>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</si>
  <si>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</si>
  <si>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</si>
  <si>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</si>
  <si>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</si>
  <si>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</si>
  <si>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</si>
  <si>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</si>
  <si>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</si>
  <si>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</si>
  <si>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</si>
  <si>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</si>
  <si>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</si>
  <si>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</si>
  <si>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</si>
  <si>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</si>
  <si>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</si>
  <si>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</si>
  <si>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</si>
  <si>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</si>
  <si>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</si>
  <si>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</si>
  <si>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</si>
  <si>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</si>
  <si>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</si>
  <si>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</si>
  <si>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</si>
  <si>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</si>
  <si>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</si>
  <si>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</si>
  <si>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</si>
  <si>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</si>
  <si>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</si>
  <si>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</si>
  <si>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</si>
  <si>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</si>
  <si>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</si>
  <si>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</si>
  <si>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</si>
  <si>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</si>
  <si>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</si>
  <si>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</si>
  <si>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</si>
  <si>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</si>
  <si>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</si>
  <si>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</si>
  <si>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</si>
  <si>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</si>
  <si>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</si>
  <si>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</si>
  <si>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</si>
  <si>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</si>
  <si>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</si>
  <si>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</si>
  <si>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</si>
  <si>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</si>
  <si>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</si>
  <si>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</si>
  <si>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</si>
  <si>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</si>
  <si>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</si>
  <si>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</si>
  <si>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</si>
  <si>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</si>
  <si>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</si>
  <si>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</si>
  <si>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</si>
  <si>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</si>
  <si>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</si>
  <si>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</si>
  <si>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</si>
  <si>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</si>
  <si>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</si>
  <si>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</si>
  <si>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</si>
  <si>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</si>
  <si>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</si>
  <si>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</si>
  <si>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</si>
  <si>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</si>
  <si>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</si>
  <si>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</si>
  <si>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</si>
  <si>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</si>
  <si>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</si>
  <si>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</si>
  <si>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</si>
  <si>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</si>
  <si>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</si>
  <si>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</si>
  <si>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</si>
  <si>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</si>
  <si>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</si>
  <si>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</si>
  <si>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</si>
  <si>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</si>
  <si>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</si>
  <si>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</si>
  <si>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</si>
  <si>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</si>
  <si>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</si>
  <si>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</si>
  <si>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</si>
  <si>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</si>
  <si>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</si>
  <si>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</si>
  <si>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</si>
  <si>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</si>
  <si>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</si>
  <si>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</si>
  <si>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</si>
  <si>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</si>
  <si>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</si>
  <si>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</si>
  <si>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</si>
  <si>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</si>
  <si>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</si>
  <si>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</si>
  <si>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</si>
  <si>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</si>
  <si>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</si>
  <si>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</si>
  <si>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</si>
  <si>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</si>
  <si>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</si>
  <si>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</si>
  <si>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</si>
  <si>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</si>
  <si>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</si>
  <si>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</si>
  <si>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</si>
  <si>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</si>
  <si>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</si>
  <si>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</si>
  <si>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</si>
  <si>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</si>
  <si>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</si>
  <si>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</si>
  <si>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</si>
  <si>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</si>
  <si>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</si>
  <si>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</si>
  <si>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</si>
  <si>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</si>
  <si>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</si>
  <si>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</si>
  <si>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</si>
  <si>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</si>
  <si>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</si>
  <si>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</si>
  <si>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</si>
  <si>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</si>
  <si>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</si>
  <si>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</si>
  <si>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</si>
  <si>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</si>
  <si>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</si>
  <si>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</si>
  <si>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</si>
  <si>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</si>
  <si>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</si>
  <si>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</si>
  <si>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</si>
  <si>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</si>
  <si>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</si>
  <si>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</si>
  <si>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</si>
  <si>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</si>
  <si>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</si>
  <si>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</si>
  <si>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</si>
  <si>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</si>
  <si>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</si>
  <si>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</si>
  <si>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</si>
  <si>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</si>
  <si>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</si>
  <si>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</si>
  <si>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</si>
  <si>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</si>
  <si>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</si>
  <si>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</si>
  <si>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</si>
  <si>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</si>
  <si>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</si>
  <si>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</si>
  <si>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</si>
  <si>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</si>
  <si>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</si>
  <si>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</si>
  <si>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</si>
  <si>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</si>
  <si>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</si>
  <si>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</si>
  <si>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</si>
  <si>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</si>
  <si>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</si>
  <si>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</si>
  <si>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</si>
  <si>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</si>
  <si>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</si>
  <si>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</si>
  <si>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</si>
  <si>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</si>
  <si>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</si>
  <si>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</si>
  <si>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</si>
  <si>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</si>
  <si>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</si>
  <si>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</si>
  <si>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</si>
  <si>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</si>
  <si>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</si>
  <si>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</si>
  <si>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</si>
  <si>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</si>
  <si>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</si>
  <si>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</si>
  <si>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</si>
  <si>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</si>
  <si>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</si>
  <si>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</si>
  <si>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</si>
  <si>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</si>
  <si>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</si>
  <si>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</si>
  <si>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</si>
  <si>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</si>
  <si>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</si>
  <si>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</si>
  <si>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</si>
  <si>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</si>
  <si>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</si>
  <si>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</si>
  <si>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</si>
  <si>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</si>
  <si>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</si>
  <si>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</si>
  <si>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</si>
  <si>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</si>
  <si>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</si>
  <si>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</si>
  <si>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</si>
  <si>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</si>
  <si>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</si>
  <si>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</si>
  <si>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</si>
  <si>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</si>
  <si>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</si>
  <si>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</si>
  <si>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</si>
  <si>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</si>
  <si>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</si>
  <si>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</si>
  <si>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</si>
  <si>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</si>
  <si>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</si>
  <si>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</si>
  <si>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</si>
  <si>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</si>
  <si>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</si>
  <si>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</si>
  <si>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</si>
  <si>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</si>
  <si>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</si>
  <si>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</si>
  <si>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</si>
  <si>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</si>
  <si>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</si>
  <si>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</si>
  <si>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</si>
  <si>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</si>
  <si>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</si>
  <si>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</si>
  <si>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</si>
  <si>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</si>
  <si>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</si>
  <si>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</si>
  <si>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</si>
  <si>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</si>
  <si>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</si>
  <si>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</si>
  <si>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</si>
  <si>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</si>
  <si>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</si>
  <si>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</si>
  <si>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</si>
  <si>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</si>
  <si>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</si>
  <si>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</si>
  <si>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</si>
  <si>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</si>
  <si>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</si>
  <si>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</si>
  <si>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</si>
  <si>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</si>
  <si>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</si>
  <si>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</si>
  <si>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</si>
  <si>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</si>
  <si>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</si>
  <si>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</si>
  <si>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</si>
  <si>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</si>
  <si>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</si>
  <si>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</si>
  <si>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</si>
  <si>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</si>
  <si>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</si>
  <si>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</si>
  <si>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</si>
  <si>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</si>
  <si>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</si>
  <si>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</si>
  <si>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</si>
  <si>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</si>
  <si>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</si>
  <si>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</si>
  <si>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</si>
  <si>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</si>
  <si>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</si>
  <si>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</si>
  <si>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</si>
  <si>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</si>
  <si>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</si>
  <si>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</si>
  <si>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</si>
  <si>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</si>
  <si>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</si>
  <si>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</si>
  <si>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</si>
  <si>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</si>
  <si>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</si>
  <si>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</si>
  <si>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</si>
  <si>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</si>
  <si>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</si>
  <si>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</si>
  <si>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</si>
  <si>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</si>
  <si>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</si>
  <si>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</si>
  <si>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</si>
  <si>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</si>
  <si>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</si>
  <si>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</si>
  <si>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</si>
  <si>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</si>
  <si>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</si>
  <si>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</si>
  <si>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</si>
  <si>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</si>
  <si>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</si>
  <si>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</si>
  <si>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</si>
  <si>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</si>
  <si>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</si>
  <si>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</si>
  <si>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</si>
  <si>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</si>
  <si>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</si>
  <si>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</si>
  <si>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</si>
  <si>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</si>
  <si>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</si>
  <si>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</si>
  <si>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</si>
  <si>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</si>
  <si>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</si>
  <si>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</si>
  <si>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</si>
  <si>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</si>
  <si>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</si>
  <si>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</si>
  <si>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</si>
  <si>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</si>
  <si>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</si>
  <si>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</si>
  <si>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</si>
  <si>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</si>
  <si>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</si>
  <si>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</si>
  <si>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</si>
  <si>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</si>
  <si>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</si>
  <si>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</si>
  <si>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</si>
  <si>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</si>
  <si>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</si>
  <si>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</si>
  <si>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</si>
  <si>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</si>
  <si>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</si>
  <si>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</si>
  <si>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</si>
  <si>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</si>
  <si>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</si>
  <si>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</si>
  <si>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</si>
  <si>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</si>
  <si>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</si>
  <si>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</si>
  <si>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</si>
  <si>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</si>
  <si>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</si>
  <si>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</si>
  <si>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</si>
  <si>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</si>
  <si>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</si>
  <si>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</si>
  <si>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</si>
  <si>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</si>
  <si>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</si>
  <si>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</si>
  <si>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</si>
  <si>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</si>
  <si>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</si>
  <si>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</si>
  <si>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</si>
  <si>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</si>
  <si>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</si>
  <si>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</si>
  <si>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</si>
  <si>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</si>
  <si>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</si>
  <si>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</si>
  <si>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</si>
  <si>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</si>
  <si>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</si>
  <si>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</si>
  <si>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</si>
  <si>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</si>
  <si>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</si>
  <si>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</si>
  <si>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</si>
  <si>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</si>
  <si>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</si>
  <si>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</si>
  <si>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</si>
  <si>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</si>
  <si>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</si>
  <si>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</si>
  <si>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</si>
  <si>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</si>
  <si>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</si>
  <si>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</si>
  <si>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</si>
  <si>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</si>
  <si>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</si>
  <si>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</si>
  <si>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</si>
  <si>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</si>
  <si>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</si>
  <si>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</si>
  <si>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</si>
  <si>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</si>
  <si>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</si>
  <si>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</si>
  <si>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</si>
  <si>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</si>
  <si>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</si>
  <si>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</si>
  <si>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</si>
  <si>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</si>
  <si>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</si>
  <si>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</si>
  <si>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</si>
  <si>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</si>
  <si>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</si>
  <si>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</si>
  <si>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</si>
  <si>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</si>
  <si>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</si>
  <si>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</si>
  <si>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</si>
  <si>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</si>
  <si>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</si>
  <si>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</si>
  <si>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</si>
  <si>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</si>
  <si>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</si>
  <si>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</si>
  <si>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</si>
  <si>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</si>
  <si>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</si>
  <si>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</si>
  <si>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</si>
  <si>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</si>
  <si>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</si>
  <si>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</si>
  <si>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</si>
  <si>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</si>
  <si>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</si>
  <si>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</si>
  <si>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</si>
  <si>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</si>
  <si>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</si>
  <si>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</si>
  <si>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</si>
  <si>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</si>
  <si>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</si>
  <si>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</si>
  <si>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</si>
  <si>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</si>
  <si>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</si>
  <si>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</si>
  <si>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</si>
  <si>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</si>
  <si>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</si>
  <si>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</si>
  <si>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</si>
  <si>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</si>
  <si>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</si>
  <si>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</si>
  <si>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</si>
  <si>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</si>
  <si>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</si>
  <si>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</si>
  <si>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</si>
  <si>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</si>
  <si>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</si>
  <si>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</si>
  <si>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</si>
  <si>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</si>
  <si>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</si>
  <si>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</si>
  <si>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</si>
  <si>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</si>
  <si>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</si>
  <si>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</si>
  <si>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</si>
  <si>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</si>
  <si>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</si>
  <si>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</si>
  <si>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</si>
  <si>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</si>
  <si>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</si>
  <si>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</si>
  <si>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</si>
  <si>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</si>
  <si>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</si>
  <si>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</si>
  <si>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</si>
  <si>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</si>
  <si>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</si>
  <si>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</si>
  <si>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</si>
  <si>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</si>
  <si>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</si>
  <si>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</si>
  <si>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</si>
  <si>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</si>
  <si>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</si>
  <si>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</si>
  <si>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</si>
  <si>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</si>
  <si>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</si>
  <si>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</si>
  <si>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</si>
  <si>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</si>
  <si>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</si>
  <si>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</si>
  <si>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</si>
  <si>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</si>
  <si>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</si>
  <si>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</si>
  <si>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</si>
  <si>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</si>
  <si>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</si>
  <si>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</si>
  <si>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</si>
  <si>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</si>
  <si>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</si>
  <si>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</si>
  <si>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</si>
  <si>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</si>
  <si>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</si>
  <si>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</si>
  <si>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</si>
  <si>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</si>
  <si>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</si>
  <si>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</si>
  <si>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</si>
  <si>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</si>
  <si>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</si>
  <si>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</si>
  <si>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</si>
  <si>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</si>
  <si>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</si>
  <si>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</si>
  <si>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</si>
  <si>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</si>
  <si>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</si>
  <si>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</si>
  <si>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</si>
  <si>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</si>
  <si>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</si>
  <si>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</si>
  <si>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</si>
  <si>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</si>
  <si>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</si>
  <si>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</si>
  <si>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</si>
  <si>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</si>
  <si>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</si>
  <si>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</si>
  <si>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</si>
  <si>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</si>
  <si>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</si>
  <si>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</si>
  <si>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</si>
  <si>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</si>
  <si>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</si>
  <si>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</si>
  <si>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</si>
  <si>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</si>
  <si>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</si>
  <si>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</si>
  <si>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</si>
  <si>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</si>
  <si>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</si>
  <si>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</si>
  <si>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</si>
  <si>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</si>
  <si>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</si>
  <si>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</si>
  <si>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</si>
  <si>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</si>
  <si>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</si>
  <si>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</si>
  <si>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</si>
  <si>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</si>
  <si>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</si>
  <si>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</si>
  <si>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</si>
  <si>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</si>
  <si>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</si>
  <si>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</si>
  <si>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</si>
  <si>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</si>
  <si>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</si>
  <si>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</si>
  <si>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</si>
  <si>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</si>
  <si>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</si>
  <si>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</si>
  <si>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</si>
  <si>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</si>
  <si>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</si>
  <si>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</si>
  <si>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</si>
  <si>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</si>
  <si>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</si>
  <si>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</si>
  <si>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</si>
  <si>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</si>
  <si>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</si>
  <si>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</si>
  <si>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</si>
  <si>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</si>
  <si>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</si>
  <si>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</si>
  <si>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</si>
  <si>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</si>
  <si>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</si>
  <si>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</si>
  <si>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</si>
  <si>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</si>
  <si>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</si>
  <si>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</si>
  <si>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</si>
  <si>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</si>
  <si>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</si>
  <si>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</si>
  <si>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</si>
  <si>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</si>
  <si>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</si>
  <si>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</si>
  <si>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</si>
  <si>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</si>
  <si>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</si>
  <si>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</si>
  <si>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</si>
  <si>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</si>
  <si>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</si>
  <si>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</si>
  <si>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</si>
  <si>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</si>
  <si>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</si>
  <si>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</si>
  <si>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</si>
  <si>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</si>
  <si>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</si>
  <si>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</si>
  <si>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</si>
  <si>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</si>
  <si>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</si>
  <si>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</si>
  <si>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</si>
  <si>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</si>
  <si>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</si>
  <si>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</si>
  <si>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</si>
  <si>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</si>
  <si>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</si>
  <si>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</si>
  <si>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</si>
  <si>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</si>
  <si>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</si>
  <si>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</si>
  <si>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</si>
  <si>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</si>
  <si>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</si>
  <si>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</si>
  <si>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</si>
  <si>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</si>
  <si>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</si>
  <si>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</si>
  <si>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</si>
  <si>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</si>
  <si>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</si>
  <si>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</si>
  <si>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</si>
  <si>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</si>
  <si>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</si>
  <si>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</si>
  <si>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</si>
  <si>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</si>
  <si>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</si>
  <si>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</si>
  <si>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</si>
  <si>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</si>
  <si>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</si>
  <si>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</si>
  <si>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</si>
  <si>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</si>
  <si>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</si>
  <si>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</si>
  <si>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</si>
  <si>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</si>
  <si>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</si>
  <si>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</si>
  <si>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</si>
  <si>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</si>
  <si>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</si>
  <si>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</si>
  <si>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</si>
  <si>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</si>
  <si>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</si>
  <si>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</si>
  <si>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</si>
  <si>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</si>
  <si>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</si>
  <si>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</si>
  <si>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</si>
  <si>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</si>
  <si>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</si>
  <si>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</si>
  <si>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</si>
  <si>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</si>
  <si>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</si>
  <si>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</si>
  <si>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</si>
  <si>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</si>
  <si>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</si>
  <si>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</si>
  <si>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</si>
  <si>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</si>
  <si>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</si>
  <si>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</si>
  <si>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</si>
  <si>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</si>
  <si>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</si>
  <si>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</si>
  <si>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</si>
  <si>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</si>
  <si>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</si>
  <si>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</si>
  <si>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</si>
  <si>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</si>
  <si>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</si>
  <si>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</si>
  <si>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</si>
  <si>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</si>
  <si>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</si>
  <si>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</si>
  <si>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</si>
  <si>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</si>
  <si>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</si>
  <si>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</si>
  <si>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</si>
  <si>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</si>
  <si>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</si>
  <si>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</si>
  <si>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</si>
  <si>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</si>
  <si>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</si>
  <si>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</si>
  <si>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</si>
  <si>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</si>
  <si>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</si>
  <si>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</si>
  <si>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</si>
  <si>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</si>
  <si>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</si>
  <si>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</si>
  <si>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</si>
  <si>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</si>
  <si>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</si>
  <si>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</si>
  <si>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</si>
  <si>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</si>
  <si>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</si>
  <si>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</si>
  <si>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</si>
  <si>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</si>
  <si>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</si>
  <si>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</si>
  <si>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</si>
  <si>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</si>
  <si>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</si>
  <si>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</si>
  <si>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</si>
  <si>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</si>
  <si>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</si>
  <si>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</si>
  <si>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</si>
  <si>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</si>
  <si>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</si>
  <si>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</si>
  <si>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</si>
  <si>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</si>
  <si>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</si>
  <si>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</si>
  <si>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</si>
  <si>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</si>
  <si>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</si>
  <si>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</si>
  <si>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</si>
  <si>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</si>
  <si>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</si>
  <si>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</si>
  <si>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</si>
  <si>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</si>
  <si>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</si>
  <si>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</si>
  <si>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</si>
  <si>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</si>
  <si>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</si>
  <si>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</si>
  <si>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</si>
  <si>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</si>
  <si>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</si>
  <si>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</si>
  <si>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</si>
  <si>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</si>
  <si>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</si>
  <si>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</si>
  <si>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</si>
  <si>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</si>
  <si>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</si>
  <si>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</si>
  <si>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</si>
  <si>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</si>
  <si>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</si>
  <si>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</si>
  <si>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</si>
  <si>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</si>
  <si>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</si>
  <si>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</si>
  <si>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</si>
  <si>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</si>
  <si>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</si>
  <si>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</si>
  <si>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</si>
  <si>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</si>
  <si>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</si>
  <si>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</si>
  <si>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</si>
  <si>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</si>
  <si>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</si>
  <si>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</si>
  <si>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</si>
  <si>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</si>
  <si>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</si>
  <si>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</si>
  <si>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</si>
  <si>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</si>
  <si>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</si>
  <si>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</si>
  <si>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</si>
  <si>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</si>
  <si>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</si>
  <si>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</si>
  <si>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</si>
  <si>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</si>
  <si>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</si>
  <si>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</si>
  <si>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</si>
  <si>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</si>
  <si>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</si>
  <si>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</si>
  <si>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</si>
  <si>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</si>
  <si>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</si>
  <si>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</si>
  <si>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</si>
  <si>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</si>
  <si>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</si>
  <si>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</si>
  <si>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</si>
  <si>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</si>
  <si>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</si>
  <si>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</si>
  <si>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</si>
  <si>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</si>
  <si>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</si>
  <si>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</si>
  <si>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</si>
  <si>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</si>
  <si>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</si>
  <si>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</si>
  <si>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</si>
  <si>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</si>
  <si>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</si>
  <si>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</si>
  <si>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</si>
  <si>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</si>
  <si>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</si>
  <si>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</si>
  <si>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</si>
  <si>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</si>
  <si>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</si>
  <si>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</si>
  <si>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</si>
  <si>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</si>
  <si>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</si>
  <si>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</si>
  <si>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</si>
  <si>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</si>
  <si>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</si>
  <si>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</si>
  <si>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</si>
  <si>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</si>
  <si>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</si>
  <si>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</si>
  <si>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</si>
  <si>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</si>
  <si>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</si>
  <si>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</si>
  <si>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</si>
  <si>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</si>
  <si>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</si>
  <si>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</si>
  <si>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</si>
  <si>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</si>
  <si>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</si>
  <si>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</si>
  <si>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</si>
  <si>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</si>
  <si>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</si>
  <si>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</si>
  <si>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</si>
  <si>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</si>
  <si>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</si>
  <si>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</si>
  <si>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</si>
  <si>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</si>
  <si>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</si>
  <si>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</si>
  <si>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</si>
  <si>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</si>
  <si>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</si>
  <si>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</si>
  <si>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</si>
  <si>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</si>
  <si>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</si>
  <si>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</si>
  <si>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</si>
  <si>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</si>
  <si>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</si>
  <si>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</si>
  <si>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</si>
  <si>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</si>
  <si>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</si>
  <si>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</si>
  <si>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</si>
  <si>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</si>
  <si>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</si>
  <si>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</si>
  <si>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</si>
  <si>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</si>
  <si>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</si>
  <si>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</si>
  <si>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</si>
  <si>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</si>
  <si>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</si>
  <si>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</si>
  <si>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</si>
  <si>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</si>
  <si>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</si>
  <si>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</si>
  <si>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</si>
  <si>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</si>
  <si>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</si>
  <si>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</si>
  <si>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</si>
  <si>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</si>
  <si>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</si>
  <si>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</si>
  <si>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</si>
  <si>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</si>
  <si>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</si>
  <si>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</si>
  <si>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</si>
  <si>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</si>
  <si>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</si>
  <si>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</si>
  <si>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</si>
  <si>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</si>
  <si>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</si>
  <si>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</si>
  <si>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</si>
  <si>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</si>
  <si>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</si>
  <si>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</si>
  <si>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</si>
  <si>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</si>
  <si>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</si>
  <si>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</si>
  <si>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</si>
  <si>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</si>
  <si>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</si>
  <si>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</si>
  <si>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</si>
  <si>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</si>
  <si>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</si>
  <si>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</si>
  <si>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</si>
  <si>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</si>
  <si>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</si>
  <si>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</si>
  <si>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</si>
  <si>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</si>
  <si>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</si>
  <si>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</si>
  <si>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</si>
  <si>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</si>
  <si>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</si>
  <si>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</si>
  <si>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</si>
  <si>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</si>
  <si>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</si>
  <si>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</si>
  <si>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</si>
  <si>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</si>
  <si>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</si>
  <si>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</si>
  <si>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</si>
  <si>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</si>
  <si>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</si>
  <si>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</si>
  <si>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</si>
  <si>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</si>
  <si>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</si>
  <si>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</si>
  <si>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</si>
  <si>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</si>
  <si>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</si>
  <si>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</si>
  <si>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</si>
  <si>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</si>
  <si>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</si>
  <si>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</si>
  <si>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</si>
  <si>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</si>
  <si>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</si>
  <si>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</si>
  <si>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</si>
  <si>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</si>
  <si>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</si>
  <si>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</si>
  <si>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</si>
  <si>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</si>
  <si>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</si>
  <si>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</si>
  <si>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</si>
  <si>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</si>
  <si>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</si>
  <si>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</si>
  <si>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</si>
  <si>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</si>
  <si>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</si>
  <si>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</si>
  <si>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</si>
  <si>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</si>
  <si>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</si>
  <si>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</si>
  <si>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</si>
  <si>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</si>
  <si>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</si>
  <si>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</si>
  <si>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</si>
  <si>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</si>
  <si>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</si>
  <si>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</si>
  <si>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</si>
  <si>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</si>
  <si>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</si>
  <si>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</si>
  <si>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</si>
  <si>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</si>
  <si>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</si>
  <si>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</si>
  <si>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</si>
  <si>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</si>
  <si>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</si>
  <si>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</si>
  <si>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</si>
  <si>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</si>
  <si>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</si>
  <si>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</si>
  <si>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</si>
  <si>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</si>
  <si>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</si>
  <si>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</si>
  <si>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</si>
  <si>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</si>
  <si>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</si>
  <si>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</si>
  <si>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</si>
  <si>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</si>
  <si>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</si>
  <si>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</si>
  <si>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</si>
  <si>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</si>
  <si>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</si>
  <si>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</si>
  <si>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</si>
  <si>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</si>
  <si>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</si>
  <si>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</si>
  <si>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</si>
  <si>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</si>
  <si>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</si>
  <si>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</si>
  <si>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</si>
  <si>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</si>
  <si>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</si>
  <si>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</si>
  <si>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</si>
  <si>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</si>
  <si>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</si>
  <si>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</si>
  <si>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</si>
  <si>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</si>
  <si>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</si>
  <si>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</si>
  <si>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</si>
  <si>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</si>
  <si>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</si>
  <si>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</si>
  <si>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</si>
  <si>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</si>
  <si>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</si>
  <si>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</si>
  <si>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</si>
  <si>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</si>
  <si>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</si>
  <si>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</si>
  <si>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</si>
  <si>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</si>
  <si>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</si>
  <si>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</si>
  <si>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</si>
  <si>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</si>
  <si>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</si>
  <si>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</si>
  <si>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</si>
  <si>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</si>
  <si>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</si>
  <si>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</si>
  <si>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</si>
  <si>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</si>
  <si>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</si>
  <si>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</si>
  <si>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</si>
  <si>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</si>
  <si>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</si>
  <si>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</si>
  <si>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</si>
  <si>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</si>
  <si>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</si>
  <si>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</si>
  <si>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</si>
  <si>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</si>
  <si>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</si>
  <si>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</si>
  <si>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</si>
  <si>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</si>
  <si>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</si>
  <si>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</si>
  <si>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</si>
  <si>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</si>
  <si>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</si>
  <si>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</si>
  <si>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</si>
  <si>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</si>
  <si>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</si>
  <si>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</si>
  <si>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</si>
  <si>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</si>
  <si>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</si>
  <si>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</si>
  <si>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</si>
  <si>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</si>
  <si>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</si>
  <si>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</si>
  <si>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</si>
  <si>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</si>
  <si>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</si>
  <si>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</si>
  <si>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</si>
  <si>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</si>
  <si>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</si>
  <si>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</si>
  <si>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</si>
  <si>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</si>
  <si>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</si>
  <si>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</si>
  <si>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</si>
  <si>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</si>
  <si>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</si>
  <si>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</si>
  <si>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</si>
  <si>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</si>
  <si>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</si>
  <si>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</si>
  <si>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</si>
  <si>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</si>
  <si>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</si>
  <si>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</si>
  <si>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</si>
  <si>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</si>
  <si>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</si>
  <si>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</si>
  <si>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</si>
  <si>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</si>
  <si>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</si>
  <si>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</si>
  <si>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</si>
  <si>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</si>
  <si>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</si>
  <si>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</si>
  <si>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</si>
  <si>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</si>
  <si>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</si>
  <si>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</si>
  <si>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</si>
  <si>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</si>
  <si>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</si>
  <si>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</si>
  <si>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</si>
  <si>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</si>
  <si>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</si>
  <si>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</si>
  <si>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</si>
  <si>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</si>
  <si>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</si>
  <si>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</si>
  <si>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</si>
  <si>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</si>
  <si>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</si>
  <si>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</si>
  <si>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</si>
  <si>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</si>
  <si>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</si>
  <si>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</si>
  <si>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</si>
  <si>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</si>
  <si>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</si>
  <si>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</si>
  <si>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</si>
  <si>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</si>
  <si>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</si>
  <si>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</si>
  <si>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</si>
  <si>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</si>
  <si>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</si>
  <si>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</si>
  <si>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</si>
  <si>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</si>
  <si>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</si>
  <si>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</si>
  <si>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</si>
  <si>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</si>
  <si>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</si>
  <si>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</si>
  <si>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</si>
  <si>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</si>
  <si>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</si>
  <si>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</si>
  <si>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</si>
  <si>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</si>
  <si>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</si>
  <si>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</si>
  <si>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</si>
  <si>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</si>
  <si>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</si>
  <si>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</si>
  <si>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</si>
  <si>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</si>
  <si>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</si>
  <si>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</si>
  <si>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</si>
  <si>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</si>
  <si>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</si>
  <si>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</si>
  <si>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</si>
  <si>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</si>
  <si>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</si>
  <si>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</si>
  <si>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</si>
  <si>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</si>
  <si>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</si>
  <si>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</si>
  <si>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</si>
  <si>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</si>
  <si>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</si>
  <si>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</si>
  <si>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</si>
  <si>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</si>
  <si>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</si>
  <si>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</si>
  <si>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</si>
  <si>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</si>
  <si>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</si>
  <si>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</si>
  <si>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</si>
  <si>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</si>
  <si>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</si>
  <si>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</si>
  <si>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</si>
  <si>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</si>
  <si>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</si>
  <si>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</si>
  <si>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</si>
  <si>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</si>
  <si>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</si>
  <si>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</si>
  <si>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</si>
  <si>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</si>
  <si>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</si>
  <si>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</si>
  <si>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</si>
  <si>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</si>
  <si>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</si>
  <si>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</si>
  <si>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</si>
  <si>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</si>
  <si>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</si>
  <si>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</si>
  <si>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</si>
  <si>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</si>
  <si>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</si>
  <si>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</si>
  <si>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</si>
  <si>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</si>
  <si>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</si>
  <si>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</si>
  <si>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</si>
  <si>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</si>
  <si>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</si>
  <si>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</si>
  <si>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</si>
  <si>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</si>
  <si>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</si>
  <si>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</si>
  <si>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</si>
  <si>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</si>
  <si>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</si>
  <si>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</si>
  <si>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</si>
  <si>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</si>
  <si>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</si>
  <si>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</si>
  <si>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</si>
  <si>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</si>
  <si>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</si>
  <si>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</si>
  <si>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</si>
  <si>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</si>
  <si>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</si>
  <si>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</si>
  <si>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</si>
  <si>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</si>
  <si>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</si>
  <si>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</si>
  <si>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</si>
  <si>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</si>
  <si>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</si>
  <si>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</si>
  <si>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</si>
  <si>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</si>
  <si>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</si>
  <si>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</si>
  <si>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</si>
  <si>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</si>
  <si>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</si>
  <si>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</si>
  <si>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</si>
  <si>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</si>
  <si>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</si>
  <si>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</si>
  <si>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</si>
  <si>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</si>
  <si>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</si>
  <si>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</si>
  <si>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</si>
  <si>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</si>
  <si>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</si>
  <si>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</si>
  <si>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</si>
  <si>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</si>
  <si>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</si>
  <si>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</si>
  <si>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</si>
  <si>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</si>
  <si>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</si>
  <si>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</si>
  <si>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</si>
  <si>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</si>
  <si>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</si>
  <si>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</si>
  <si>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</si>
  <si>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</si>
  <si>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</si>
  <si>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</si>
  <si>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</si>
  <si>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</si>
  <si>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</si>
  <si>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</si>
  <si>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</si>
  <si>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</si>
  <si>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</si>
  <si>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</si>
  <si>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</si>
  <si>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</si>
  <si>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</si>
  <si>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</si>
  <si>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</si>
  <si>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</si>
  <si>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</si>
  <si>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</si>
  <si>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</si>
  <si>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</si>
  <si>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</si>
  <si>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</si>
  <si>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</si>
  <si>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</si>
  <si>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</si>
  <si>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</si>
  <si>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</si>
  <si>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</si>
  <si>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</si>
  <si>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</si>
  <si>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</si>
  <si>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</si>
  <si>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</si>
  <si>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</si>
  <si>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</si>
  <si>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</si>
  <si>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</si>
  <si>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</si>
  <si>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</si>
  <si>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</si>
  <si>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</si>
  <si>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</si>
  <si>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</si>
  <si>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</si>
  <si>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</si>
  <si>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</si>
  <si>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</si>
  <si>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</si>
  <si>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</si>
  <si>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</si>
  <si>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</si>
  <si>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</si>
  <si>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</si>
  <si>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</si>
  <si>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</si>
  <si>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</si>
  <si>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</si>
  <si>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</si>
  <si>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</si>
  <si>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</si>
  <si>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</si>
  <si>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</si>
  <si>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</si>
  <si>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</si>
  <si>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</si>
  <si>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</si>
  <si>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</si>
  <si>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</si>
  <si>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</si>
  <si>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</si>
  <si>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</si>
  <si>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</si>
  <si>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</si>
  <si>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</si>
  <si>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</si>
  <si>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</si>
  <si>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</si>
  <si>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</si>
  <si>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</si>
  <si>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</si>
  <si>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</si>
  <si>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</si>
  <si>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</si>
  <si>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</si>
  <si>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</si>
  <si>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</si>
  <si>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</si>
  <si>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</si>
  <si>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</si>
  <si>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</si>
  <si>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</si>
  <si>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</si>
  <si>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</si>
  <si>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</si>
  <si>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</si>
  <si>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</si>
  <si>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</si>
  <si>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</si>
  <si>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</si>
  <si>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</si>
  <si>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</si>
  <si>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</si>
  <si>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</si>
  <si>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</si>
  <si>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</si>
  <si>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</si>
  <si>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</si>
  <si>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</si>
  <si>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</si>
  <si>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</si>
  <si>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</si>
  <si>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</si>
  <si>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</si>
  <si>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</si>
  <si>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</si>
  <si>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</si>
  <si>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</si>
  <si>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</si>
  <si>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</si>
  <si>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</si>
  <si>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</si>
  <si>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</si>
  <si>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</si>
  <si>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</si>
  <si>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</si>
  <si>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</si>
  <si>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</si>
  <si>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</si>
  <si>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</si>
  <si>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</si>
  <si>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</si>
  <si>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</si>
  <si>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</si>
  <si>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</si>
  <si>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</si>
  <si>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</si>
  <si>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</si>
  <si>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</si>
  <si>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</si>
  <si>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</si>
  <si>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</si>
  <si>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</si>
  <si>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</si>
  <si>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</si>
  <si>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</si>
  <si>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</si>
  <si>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</si>
  <si>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</si>
  <si>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</si>
  <si>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</si>
  <si>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</si>
  <si>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</si>
  <si>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</si>
  <si>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</si>
  <si>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</si>
  <si>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</si>
  <si>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</si>
  <si>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</si>
  <si>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</si>
  <si>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</si>
  <si>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</si>
  <si>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</si>
  <si>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</si>
  <si>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</si>
  <si>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</si>
  <si>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</si>
  <si>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</si>
  <si>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</si>
  <si>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</si>
  <si>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</si>
  <si>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</si>
  <si>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</si>
  <si>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</si>
  <si>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</si>
  <si>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</si>
  <si>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</si>
  <si>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</si>
  <si>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</si>
  <si>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</si>
  <si>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</si>
  <si>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</si>
  <si>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</si>
  <si>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</si>
  <si>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</si>
  <si>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</si>
  <si>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</si>
  <si>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</si>
  <si>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</si>
  <si>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</si>
  <si>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</si>
  <si>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</si>
  <si>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</si>
  <si>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</si>
  <si>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</si>
  <si>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</si>
  <si>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</si>
  <si>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</si>
  <si>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</si>
  <si>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</si>
  <si>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</si>
  <si>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</si>
  <si>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</si>
  <si>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</si>
  <si>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</si>
  <si>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</si>
  <si>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</si>
  <si>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</si>
  <si>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</si>
  <si>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</si>
  <si>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</si>
  <si>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</si>
  <si>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</si>
  <si>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</si>
  <si>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</si>
  <si>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</si>
  <si>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</si>
  <si>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</si>
  <si>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</si>
  <si>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</si>
  <si>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</si>
  <si>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</si>
  <si>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</si>
  <si>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</si>
  <si>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</si>
  <si>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</si>
  <si>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</si>
  <si>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</si>
  <si>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</si>
  <si>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</si>
  <si>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</si>
  <si>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</si>
  <si>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</si>
  <si>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</si>
  <si>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</si>
  <si>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</si>
  <si>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</si>
  <si>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</si>
  <si>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</si>
  <si>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</si>
  <si>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</si>
  <si>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</si>
  <si>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</si>
  <si>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</si>
  <si>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</si>
  <si>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</si>
  <si>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</si>
  <si>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</si>
  <si>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</si>
  <si>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</si>
  <si>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</si>
  <si>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</si>
  <si>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</si>
  <si>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</si>
  <si>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</si>
  <si>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</si>
  <si>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</si>
  <si>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</si>
  <si>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</si>
  <si>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</si>
  <si>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</si>
  <si>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</si>
  <si>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</si>
  <si>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</si>
  <si>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</si>
  <si>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</si>
  <si>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</si>
  <si>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</si>
  <si>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</si>
  <si>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</si>
  <si>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</si>
  <si>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</si>
  <si>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</si>
  <si>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</si>
  <si>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</si>
  <si>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</si>
  <si>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</si>
  <si>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</si>
  <si>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</si>
  <si>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</si>
  <si>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</si>
  <si>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</si>
  <si>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</si>
  <si>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</si>
  <si>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</si>
  <si>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</si>
  <si>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</si>
  <si>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</si>
  <si>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</si>
  <si>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</si>
  <si>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</si>
  <si>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</si>
  <si>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</si>
  <si>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</si>
  <si>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</si>
  <si>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</si>
  <si>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</si>
  <si>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</si>
  <si>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</si>
  <si>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</si>
  <si>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</si>
  <si>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</si>
  <si>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</si>
  <si>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</si>
  <si>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</si>
  <si>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</si>
  <si>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</si>
  <si>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</si>
  <si>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</si>
  <si>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</si>
  <si>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</si>
  <si>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</si>
  <si>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</si>
  <si>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</si>
  <si>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</si>
  <si>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</si>
  <si>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</si>
  <si>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</si>
  <si>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</si>
  <si>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</si>
  <si>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</si>
  <si>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</si>
  <si>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</si>
  <si>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</si>
  <si>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</si>
  <si>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</si>
  <si>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</si>
  <si>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</si>
  <si>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</si>
  <si>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</si>
  <si>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</si>
  <si>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</si>
  <si>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</si>
  <si>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</si>
  <si>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</si>
  <si>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</si>
  <si>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</si>
  <si>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</si>
  <si>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</si>
  <si>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</si>
  <si>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</si>
  <si>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</si>
  <si>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</si>
  <si>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</si>
  <si>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</si>
  <si>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</si>
  <si>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</si>
  <si>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</si>
  <si>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</si>
  <si>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</si>
  <si>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</si>
  <si>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</si>
  <si>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</si>
  <si>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</si>
  <si>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</si>
  <si>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</si>
  <si>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</si>
  <si>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</si>
  <si>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</si>
  <si>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</si>
  <si>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</si>
  <si>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</si>
  <si>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</si>
  <si>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</si>
  <si>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</si>
  <si>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</si>
  <si>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</si>
  <si>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</si>
  <si>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</si>
  <si>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</si>
  <si>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</si>
  <si>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</si>
  <si>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</si>
  <si>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</si>
  <si>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</si>
  <si>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</si>
  <si>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</si>
  <si>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</si>
  <si>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</si>
  <si>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</si>
  <si>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</si>
  <si>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</si>
  <si>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</si>
  <si>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</si>
  <si>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</si>
  <si>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</si>
  <si>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</si>
  <si>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</si>
  <si>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</si>
  <si>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</si>
  <si>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</si>
  <si>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</si>
  <si>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</si>
  <si>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</si>
  <si>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</si>
  <si>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</si>
  <si>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</si>
  <si>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</si>
  <si>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</si>
  <si>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</si>
  <si>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</si>
  <si>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</si>
  <si>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</si>
  <si>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</si>
  <si>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</si>
  <si>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</si>
  <si>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</si>
  <si>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</si>
  <si>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</si>
  <si>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</si>
  <si>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</si>
  <si>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</si>
  <si>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</si>
  <si>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</si>
  <si>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</si>
  <si>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</si>
  <si>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</si>
  <si>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</si>
  <si>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</si>
  <si>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</si>
  <si>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</si>
  <si>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</si>
  <si>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</si>
  <si>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</si>
  <si>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</si>
  <si>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</si>
  <si>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</si>
  <si>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</si>
  <si>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</si>
  <si>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</si>
  <si>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</si>
  <si>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</si>
  <si>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</si>
  <si>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</si>
  <si>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</si>
  <si>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</si>
  <si>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</si>
  <si>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</si>
  <si>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</si>
  <si>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</si>
  <si>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</si>
  <si>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</si>
  <si>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</si>
  <si>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</si>
  <si>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</si>
  <si>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</si>
  <si>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</si>
  <si>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</si>
  <si>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</si>
  <si>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</si>
  <si>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</si>
  <si>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</si>
  <si>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</si>
  <si>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</si>
  <si>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</si>
  <si>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</si>
  <si>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</si>
  <si>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</si>
  <si>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</si>
  <si>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</si>
  <si>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</si>
  <si>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</si>
  <si>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</si>
  <si>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</si>
  <si>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</si>
  <si>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</si>
  <si>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</si>
  <si>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</si>
  <si>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</si>
  <si>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</si>
  <si>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</si>
  <si>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</si>
  <si>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</si>
  <si>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</si>
  <si>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</si>
  <si>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</si>
  <si>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</si>
  <si>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</si>
  <si>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</si>
  <si>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</si>
  <si>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</si>
  <si>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</si>
  <si>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</si>
  <si>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</si>
  <si>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</si>
  <si>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</si>
  <si>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</si>
  <si>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</si>
  <si>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</si>
  <si>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</si>
  <si>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</si>
  <si>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</si>
  <si>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</si>
  <si>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</si>
  <si>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</si>
  <si>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</si>
  <si>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</si>
  <si>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</si>
  <si>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</si>
  <si>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</si>
  <si>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</si>
  <si>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</si>
  <si>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</si>
  <si>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</si>
  <si>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</si>
  <si>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</si>
  <si>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</si>
  <si>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</si>
  <si>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</si>
  <si>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</si>
  <si>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</si>
  <si>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</si>
  <si>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</si>
  <si>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</si>
  <si>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</si>
  <si>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</si>
  <si>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</si>
  <si>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</si>
  <si>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</si>
  <si>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</si>
  <si>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</si>
  <si>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</si>
  <si>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</si>
  <si>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</si>
  <si>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</si>
  <si>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</si>
  <si>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</si>
  <si>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</si>
  <si>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</si>
  <si>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</si>
  <si>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</si>
  <si>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</si>
  <si>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</si>
  <si>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</si>
  <si>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</si>
  <si>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</si>
  <si>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</si>
  <si>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</si>
  <si>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</si>
  <si>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</si>
  <si>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</si>
  <si>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</si>
  <si>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</si>
  <si>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</si>
  <si>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</si>
  <si>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</si>
  <si>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</si>
  <si>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</si>
  <si>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</si>
  <si>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</si>
  <si>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</si>
  <si>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</si>
  <si>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</si>
  <si>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</si>
  <si>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</si>
  <si>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</si>
  <si>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</si>
  <si>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</si>
  <si>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</si>
  <si>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</si>
  <si>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</si>
  <si>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</si>
  <si>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</si>
  <si>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</si>
  <si>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</si>
  <si>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</si>
  <si>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</si>
  <si>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</si>
  <si>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</si>
  <si>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</si>
  <si>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</si>
  <si>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</si>
  <si>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</si>
  <si>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</si>
  <si>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</si>
  <si>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</si>
  <si>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</si>
  <si>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</si>
  <si>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</si>
  <si>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</si>
  <si>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</si>
  <si>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</si>
  <si>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</si>
  <si>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</si>
  <si>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</si>
  <si>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</si>
  <si>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</si>
  <si>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</si>
  <si>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</si>
  <si>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</si>
  <si>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</si>
  <si>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</si>
  <si>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</si>
  <si>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</si>
  <si>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</si>
  <si>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</si>
  <si>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</si>
  <si>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</si>
  <si>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</si>
  <si>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</si>
  <si>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</si>
  <si>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</si>
  <si>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</si>
  <si>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</si>
  <si>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</si>
  <si>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</si>
  <si>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</si>
  <si>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</si>
  <si>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</si>
  <si>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</si>
  <si>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</si>
  <si>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</si>
  <si>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</si>
  <si>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</si>
  <si>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</si>
  <si>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</si>
  <si>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</si>
  <si>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</si>
  <si>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</si>
  <si>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</si>
  <si>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</si>
  <si>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</si>
  <si>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</si>
  <si>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</si>
  <si>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</si>
  <si>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</si>
  <si>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</si>
  <si>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</si>
  <si>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</si>
  <si>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</si>
  <si>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</si>
  <si>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</si>
  <si>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</si>
  <si>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</si>
  <si>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</si>
  <si>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</si>
  <si>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</si>
  <si>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</si>
  <si>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</si>
  <si>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</si>
  <si>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</si>
  <si>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</si>
  <si>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</si>
  <si>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</si>
  <si>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</si>
  <si>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</si>
  <si>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</si>
  <si>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</si>
  <si>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</si>
  <si>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</si>
  <si>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</si>
  <si>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</si>
  <si>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</si>
  <si>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</si>
  <si>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</si>
  <si>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</si>
  <si>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</si>
  <si>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</si>
  <si>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</si>
  <si>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</si>
  <si>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</si>
  <si>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</si>
  <si>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</si>
  <si>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</si>
  <si>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</si>
  <si>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</si>
  <si>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</si>
  <si>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</si>
  <si>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</si>
  <si>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</si>
  <si>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</si>
  <si>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</si>
  <si>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</si>
  <si>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</si>
  <si>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</si>
  <si>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</si>
  <si>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</si>
  <si>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</si>
  <si>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</si>
  <si>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</si>
  <si>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</si>
  <si>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</si>
  <si>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</si>
  <si>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</si>
  <si>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</si>
  <si>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</si>
  <si>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</si>
  <si>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</si>
  <si>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</si>
  <si>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</si>
  <si>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</si>
  <si>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</si>
  <si>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</si>
  <si>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</si>
  <si>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</si>
  <si>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</si>
  <si>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</si>
  <si>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</si>
  <si>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</si>
  <si>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</si>
  <si>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</si>
  <si>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</si>
  <si>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</si>
  <si>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</si>
  <si>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</si>
  <si>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</si>
  <si>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</si>
  <si>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</si>
  <si>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</si>
  <si>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</si>
  <si>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</si>
  <si>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</si>
  <si>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</si>
  <si>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</si>
  <si>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</si>
  <si>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</si>
  <si>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</si>
  <si>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</si>
  <si>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</si>
  <si>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</si>
  <si>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</si>
  <si>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</si>
  <si>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</si>
  <si>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</si>
  <si>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</si>
  <si>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</si>
  <si>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</si>
  <si>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</si>
  <si>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</si>
  <si>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</si>
  <si>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</si>
  <si>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</si>
  <si>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</si>
  <si>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</si>
  <si>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</si>
  <si>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</si>
  <si>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</si>
  <si>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</si>
  <si>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</si>
  <si>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</si>
  <si>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</si>
  <si>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</si>
  <si>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</si>
  <si>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</si>
  <si>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</si>
  <si>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</si>
  <si>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</si>
  <si>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</si>
  <si>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</si>
  <si>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</si>
  <si>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</si>
  <si>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</si>
  <si>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</si>
  <si>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</si>
  <si>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</si>
  <si>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</si>
  <si>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</si>
  <si>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</si>
  <si>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</si>
  <si>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</si>
  <si>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</si>
  <si>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</si>
  <si>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</si>
  <si>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</si>
  <si>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</si>
  <si>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</si>
  <si>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</si>
  <si>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</si>
  <si>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</si>
  <si>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</si>
  <si>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</si>
  <si>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</si>
  <si>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</si>
  <si>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</si>
  <si>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</si>
  <si>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</si>
  <si>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</si>
  <si>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</si>
  <si>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</si>
  <si>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</si>
  <si>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</si>
  <si>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</si>
  <si>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</si>
  <si>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</si>
  <si>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</si>
  <si>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</si>
  <si>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</si>
  <si>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</si>
  <si>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</si>
  <si>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</si>
  <si>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</si>
  <si>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</si>
  <si>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</si>
  <si>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</si>
  <si>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</si>
  <si>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</si>
  <si>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</si>
  <si>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</si>
  <si>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</si>
  <si>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</si>
  <si>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</si>
  <si>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</si>
  <si>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</si>
  <si>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</si>
  <si>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</si>
  <si>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</si>
  <si>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</si>
  <si>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</si>
  <si>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</si>
  <si>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</si>
  <si>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</si>
  <si>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</si>
  <si>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</si>
  <si>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</si>
  <si>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</si>
  <si>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</si>
  <si>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</si>
  <si>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</si>
  <si>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</si>
  <si>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</si>
  <si>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</si>
  <si>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</si>
  <si>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</si>
  <si>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</si>
  <si>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</si>
  <si>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</si>
  <si>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</si>
  <si>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</si>
  <si>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</si>
  <si>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</si>
  <si>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</si>
  <si>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</si>
  <si>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</si>
  <si>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</si>
  <si>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</si>
  <si>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</si>
  <si>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</si>
  <si>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</si>
  <si>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</si>
  <si>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</si>
  <si>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</si>
  <si>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</si>
  <si>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</si>
  <si>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</si>
  <si>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</si>
  <si>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</si>
  <si>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</si>
  <si>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</si>
  <si>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</si>
  <si>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</si>
  <si>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</si>
  <si>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</si>
  <si>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</si>
  <si>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</si>
  <si>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</si>
  <si>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</si>
  <si>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</si>
  <si>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</si>
  <si>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</si>
  <si>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</si>
  <si>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</si>
  <si>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</si>
  <si>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</si>
  <si>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</si>
  <si>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</si>
  <si>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</si>
  <si>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</si>
  <si>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</si>
  <si>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</si>
  <si>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</si>
  <si>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</si>
  <si>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</si>
  <si>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</si>
  <si>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</si>
  <si>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</si>
  <si>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</si>
  <si>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</si>
  <si>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</si>
  <si>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</si>
  <si>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</si>
  <si>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</si>
  <si>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</si>
  <si>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</si>
  <si>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</si>
  <si>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</si>
  <si>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</si>
  <si>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</si>
  <si>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</si>
  <si>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</si>
  <si>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</si>
  <si>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</si>
  <si>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</si>
  <si>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</si>
  <si>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</si>
  <si>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</si>
  <si>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</si>
  <si>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</si>
  <si>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</si>
  <si>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</si>
  <si>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</si>
  <si>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</si>
  <si>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</si>
  <si>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</si>
  <si>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</si>
  <si>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</si>
  <si>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</si>
  <si>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</si>
  <si>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</si>
  <si>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</si>
  <si>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</si>
  <si>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</si>
  <si>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</si>
  <si>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</si>
  <si>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</si>
  <si>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</si>
  <si>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</si>
  <si>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</si>
  <si>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</si>
  <si>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</si>
  <si>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</si>
  <si>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</si>
  <si>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</si>
  <si>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</si>
  <si>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</si>
  <si>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</si>
  <si>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</si>
  <si>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</si>
  <si>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</si>
  <si>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</si>
  <si>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</si>
  <si>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</si>
  <si>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</si>
  <si>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</si>
  <si>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</si>
  <si>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</si>
  <si>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</si>
  <si>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</si>
  <si>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</si>
  <si>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</si>
  <si>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</si>
  <si>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</si>
  <si>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</si>
  <si>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</si>
  <si>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</si>
  <si>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</si>
  <si>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</si>
  <si>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</si>
  <si>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</si>
  <si>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</si>
  <si>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</si>
  <si>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</si>
  <si>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</si>
  <si>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</si>
  <si>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</si>
  <si>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</si>
  <si>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</si>
  <si>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</si>
  <si>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</si>
  <si>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</si>
  <si>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</si>
  <si>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</si>
  <si>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</si>
  <si>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</si>
  <si>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</si>
  <si>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</si>
  <si>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</si>
  <si>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</si>
  <si>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</si>
  <si>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</si>
  <si>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</si>
  <si>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</si>
  <si>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</si>
  <si>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</si>
  <si>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</si>
  <si>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</si>
  <si>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</si>
  <si>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</si>
  <si>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</si>
  <si>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</si>
  <si>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</si>
  <si>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</si>
  <si>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</si>
  <si>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</si>
  <si>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</si>
  <si>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</si>
  <si>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</si>
  <si>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</si>
  <si>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</si>
  <si>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</si>
  <si>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</si>
  <si>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</si>
  <si>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</si>
  <si>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</si>
  <si>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</si>
  <si>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</si>
  <si>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</si>
  <si>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</si>
  <si>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</si>
  <si>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</si>
  <si>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</si>
  <si>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</si>
  <si>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</si>
  <si>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</si>
  <si>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</si>
  <si>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</si>
  <si>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</si>
  <si>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</si>
  <si>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</si>
  <si>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</si>
  <si>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</si>
  <si>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</si>
  <si>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</si>
  <si>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</si>
  <si>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</si>
  <si>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</si>
  <si>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</si>
  <si>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</si>
  <si>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</si>
  <si>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</si>
  <si>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</si>
  <si>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</si>
  <si>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</si>
  <si>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</si>
  <si>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</si>
  <si>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</si>
  <si>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</si>
  <si>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</si>
  <si>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</si>
  <si>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</si>
  <si>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</si>
  <si>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</si>
  <si>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</si>
  <si>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</si>
  <si>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</si>
  <si>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</si>
  <si>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</si>
  <si>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</si>
  <si>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</si>
  <si>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</si>
  <si>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</si>
  <si>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</si>
  <si>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</si>
  <si>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</si>
  <si>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</si>
  <si>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</si>
  <si>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</si>
  <si>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</si>
  <si>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</si>
  <si>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</si>
  <si>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</si>
  <si>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</si>
  <si>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</si>
  <si>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</si>
  <si>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</si>
  <si>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</si>
  <si>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</si>
  <si>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</si>
  <si>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</si>
  <si>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</si>
  <si>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</si>
  <si>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</si>
  <si>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</si>
  <si>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</si>
  <si>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</si>
  <si>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</si>
  <si>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</si>
  <si>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</si>
  <si>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</si>
  <si>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</si>
  <si>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</si>
  <si>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</si>
  <si>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</si>
  <si>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</si>
  <si>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</si>
  <si>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</si>
  <si>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</si>
  <si>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</si>
  <si>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</si>
  <si>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</si>
  <si>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</si>
  <si>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</si>
  <si>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</si>
  <si>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</si>
  <si>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</si>
  <si>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</si>
  <si>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</si>
  <si>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</si>
  <si>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</si>
  <si>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</si>
  <si>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</si>
  <si>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</si>
  <si>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</si>
  <si>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</si>
  <si>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</si>
  <si>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</si>
  <si>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</si>
  <si>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</si>
  <si>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</si>
  <si>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</si>
  <si>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</si>
  <si>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</si>
  <si>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</si>
  <si>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</si>
  <si>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</si>
  <si>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</si>
  <si>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</si>
  <si>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</si>
  <si>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</si>
  <si>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</si>
  <si>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</si>
  <si>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</si>
  <si>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</si>
  <si>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</si>
  <si>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</si>
  <si>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</si>
  <si>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</si>
  <si>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</si>
  <si>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</si>
  <si>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</si>
  <si>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</si>
  <si>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</si>
  <si>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</si>
  <si>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</si>
  <si>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</si>
  <si>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</si>
  <si>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</si>
  <si>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</si>
  <si>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</si>
  <si>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</si>
  <si>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</si>
  <si>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</si>
  <si>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</si>
  <si>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</si>
  <si>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</si>
  <si>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</si>
  <si>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</si>
  <si>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</si>
  <si>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</si>
  <si>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</si>
  <si>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</si>
  <si>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</si>
  <si>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</si>
  <si>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</si>
  <si>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</si>
  <si>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</si>
  <si>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</si>
  <si>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</si>
  <si>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</si>
  <si>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</si>
  <si>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</si>
  <si>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</si>
  <si>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</si>
  <si>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</si>
  <si>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</si>
  <si>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</si>
  <si>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</si>
  <si>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</si>
  <si>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</si>
  <si>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</si>
  <si>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</si>
  <si>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</si>
  <si>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</si>
  <si>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</si>
  <si>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</si>
  <si>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</si>
  <si>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</si>
  <si>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</si>
  <si>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</si>
  <si>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</si>
  <si>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</si>
  <si>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</si>
  <si>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</si>
  <si>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</si>
  <si>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</si>
  <si>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</si>
  <si>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</si>
  <si>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</si>
  <si>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</si>
  <si>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</si>
  <si>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</si>
  <si>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</si>
  <si>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</si>
  <si>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</si>
  <si>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</si>
  <si>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</si>
  <si>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</si>
  <si>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</si>
  <si>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</si>
  <si>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</si>
  <si>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</si>
  <si>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</si>
  <si>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</si>
  <si>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</si>
  <si>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</si>
  <si>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</si>
  <si>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</si>
  <si>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</si>
  <si>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</si>
  <si>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</si>
  <si>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</si>
  <si>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</si>
  <si>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</si>
  <si>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</si>
  <si>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</si>
  <si>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</si>
  <si>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</si>
  <si>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</si>
  <si>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</si>
  <si>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</si>
  <si>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</si>
  <si>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</si>
  <si>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</si>
  <si>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</si>
  <si>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</si>
  <si>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</si>
  <si>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</si>
  <si>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</si>
  <si>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</si>
  <si>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</si>
  <si>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</si>
  <si>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</si>
  <si>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</si>
  <si>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</si>
  <si>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</si>
  <si>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</si>
  <si>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</si>
  <si>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</si>
  <si>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</si>
  <si>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</si>
  <si>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</si>
  <si>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</si>
  <si>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</si>
  <si>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</si>
  <si>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</si>
  <si>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</si>
  <si>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</si>
  <si>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</si>
  <si>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</si>
  <si>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</si>
  <si>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</si>
  <si>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</si>
  <si>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</si>
  <si>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</si>
  <si>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</si>
  <si>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</si>
  <si>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</si>
  <si>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</si>
  <si>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</si>
  <si>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</si>
  <si>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</si>
  <si>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</si>
  <si>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</si>
  <si>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</si>
  <si>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</si>
  <si>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</si>
  <si>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</si>
  <si>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</si>
  <si>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</si>
  <si>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</si>
  <si>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</si>
  <si>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</si>
  <si>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</si>
  <si>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</si>
  <si>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</si>
  <si>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</si>
  <si>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</si>
  <si>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</si>
  <si>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</si>
  <si>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</si>
  <si>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</si>
  <si>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</si>
  <si>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</si>
  <si>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</si>
  <si>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</si>
  <si>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</si>
  <si>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</si>
  <si>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</si>
  <si>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</si>
  <si>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</si>
  <si>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</si>
  <si>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</si>
  <si>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</si>
  <si>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</si>
  <si>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</si>
  <si>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</si>
  <si>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</si>
  <si>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</si>
  <si>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</si>
  <si>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</si>
  <si>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</si>
  <si>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</si>
  <si>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</si>
  <si>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</si>
  <si>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</si>
  <si>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</si>
  <si>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</si>
  <si>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</si>
  <si>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</si>
  <si>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</si>
  <si>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</si>
  <si>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</si>
  <si>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</si>
  <si>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</si>
  <si>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</si>
  <si>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</si>
  <si>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</si>
  <si>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</si>
  <si>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</si>
  <si>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</si>
  <si>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</si>
  <si>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</si>
  <si>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</si>
  <si>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</si>
  <si>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</si>
  <si>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</si>
  <si>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</si>
  <si>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</si>
  <si>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</si>
  <si>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</si>
  <si>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</si>
  <si>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</si>
  <si>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</si>
  <si>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</si>
  <si>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</si>
  <si>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</si>
  <si>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</si>
  <si>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</si>
  <si>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</si>
  <si>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</si>
  <si>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</si>
  <si>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</si>
  <si>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</si>
  <si>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</si>
  <si>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</si>
  <si>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</si>
  <si>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</si>
  <si>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</si>
  <si>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</si>
  <si>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</si>
  <si>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</si>
  <si>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</si>
  <si>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</si>
  <si>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</si>
  <si>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</si>
  <si>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</si>
  <si>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</si>
  <si>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</si>
  <si>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</si>
  <si>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</si>
  <si>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</si>
  <si>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</si>
  <si>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</si>
  <si>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</si>
  <si>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</si>
  <si>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</si>
  <si>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</si>
  <si>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</si>
  <si>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</si>
  <si>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</si>
  <si>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</si>
  <si>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</si>
  <si>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</si>
  <si>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</si>
  <si>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</si>
  <si>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</si>
  <si>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</si>
  <si>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</si>
  <si>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</si>
  <si>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</si>
  <si>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</si>
  <si>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</si>
  <si>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</si>
  <si>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</si>
  <si>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</si>
  <si>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</si>
  <si>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</si>
  <si>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</si>
  <si>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</si>
  <si>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</si>
  <si>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</si>
  <si>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</si>
  <si>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</si>
  <si>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</si>
  <si>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</si>
  <si>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</si>
  <si>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</si>
  <si>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</si>
  <si>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</si>
  <si>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</si>
  <si>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</si>
  <si>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</si>
  <si>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</si>
  <si>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</si>
  <si>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</si>
  <si>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</si>
  <si>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</si>
  <si>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</si>
  <si>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</si>
  <si>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</si>
  <si>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</si>
  <si>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</si>
  <si>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</si>
  <si>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</si>
  <si>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</si>
  <si>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</si>
  <si>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</si>
  <si>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</si>
  <si>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</si>
  <si>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</si>
  <si>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</si>
  <si>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</si>
  <si>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</si>
  <si>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</si>
  <si>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</si>
  <si>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</si>
  <si>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</si>
  <si>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</si>
  <si>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</si>
  <si>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</si>
  <si>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</si>
  <si>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</si>
  <si>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</si>
  <si>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</si>
  <si>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</si>
  <si>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</si>
  <si>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</si>
  <si>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</si>
  <si>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</si>
  <si>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</si>
  <si>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</si>
  <si>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</si>
  <si>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</si>
  <si>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</si>
  <si>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</si>
  <si>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</si>
  <si>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</si>
  <si>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</si>
  <si>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</si>
  <si>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</si>
  <si>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</si>
  <si>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</si>
  <si>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</si>
  <si>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</si>
  <si>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</si>
  <si>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</si>
  <si>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</si>
  <si>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</si>
  <si>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</si>
  <si>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</si>
  <si>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</si>
  <si>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</si>
  <si>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</si>
  <si>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</si>
  <si>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</si>
  <si>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</si>
  <si>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</si>
  <si>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</si>
  <si>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</si>
  <si>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</si>
  <si>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</si>
  <si>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</si>
  <si>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</si>
  <si>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</si>
  <si>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</si>
  <si>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</si>
  <si>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</si>
  <si>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</si>
  <si>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</si>
  <si>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</si>
  <si>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</si>
  <si>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</si>
  <si>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</si>
  <si>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</si>
  <si>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</si>
  <si>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</si>
  <si>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</si>
  <si>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</si>
  <si>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</si>
  <si>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</si>
  <si>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</si>
  <si>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</si>
  <si>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</si>
  <si>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</si>
  <si>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</si>
  <si>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</si>
  <si>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</si>
  <si>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</si>
  <si>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</si>
  <si>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</si>
  <si>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</si>
  <si>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</si>
  <si>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</si>
  <si>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</si>
  <si>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</si>
  <si>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</si>
  <si>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</si>
  <si>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</si>
  <si>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</si>
  <si>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</si>
  <si>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</si>
  <si>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</si>
  <si>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</si>
  <si>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</si>
  <si>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</si>
  <si>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</si>
  <si>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</si>
  <si>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</si>
  <si>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</si>
  <si>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</si>
  <si>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</si>
  <si>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</si>
  <si>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</si>
  <si>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</si>
  <si>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</si>
  <si>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</si>
  <si>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</si>
  <si>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</si>
  <si>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</si>
  <si>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</si>
  <si>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</si>
  <si>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</si>
  <si>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</si>
  <si>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</si>
  <si>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</si>
  <si>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</si>
  <si>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</si>
  <si>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</si>
  <si>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</si>
  <si>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</si>
  <si>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</si>
  <si>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</si>
  <si>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</si>
  <si>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</si>
  <si>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</si>
  <si>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</si>
  <si>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</si>
  <si>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</si>
  <si>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</si>
  <si>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</si>
  <si>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</si>
  <si>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</si>
  <si>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</si>
  <si>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</si>
  <si>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</si>
  <si>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</si>
  <si>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</si>
  <si>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</si>
  <si>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</si>
  <si>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</si>
  <si>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</si>
  <si>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</si>
  <si>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</si>
  <si>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</si>
  <si>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</si>
  <si>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</si>
  <si>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</si>
  <si>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</si>
  <si>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</si>
  <si>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</si>
  <si>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</si>
  <si>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</si>
  <si>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</si>
  <si>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</si>
  <si>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</si>
  <si>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</si>
  <si>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</si>
  <si>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</si>
  <si>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</si>
  <si>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</si>
  <si>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</si>
  <si>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</si>
  <si>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</si>
  <si>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</si>
  <si>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</si>
  <si>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</si>
  <si>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</si>
  <si>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</si>
  <si>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</si>
  <si>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</si>
  <si>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</si>
  <si>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</si>
  <si>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</si>
  <si>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</si>
  <si>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</si>
  <si>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</si>
  <si>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</si>
  <si>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</si>
  <si>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</si>
  <si>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</si>
  <si>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</si>
  <si>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</si>
  <si>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</si>
  <si>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</si>
  <si>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</si>
  <si>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</si>
  <si>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</si>
  <si>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</si>
  <si>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</si>
  <si>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</si>
  <si>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</si>
  <si>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</si>
  <si>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</si>
  <si>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</si>
  <si>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</si>
  <si>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</si>
  <si>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</si>
  <si>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</si>
  <si>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</si>
  <si>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</si>
  <si>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</si>
  <si>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</si>
  <si>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</si>
  <si>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</si>
  <si>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</si>
  <si>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</si>
  <si>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</si>
  <si>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</si>
  <si>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</si>
  <si>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</si>
  <si>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</si>
  <si>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</si>
  <si>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</si>
  <si>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</si>
  <si>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</si>
  <si>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</si>
  <si>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</si>
  <si>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</si>
  <si>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</si>
  <si>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</si>
  <si>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</si>
  <si>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</si>
  <si>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</si>
  <si>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</si>
  <si>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</si>
  <si>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</si>
  <si>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</si>
  <si>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</si>
  <si>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</si>
  <si>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</si>
  <si>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</si>
  <si>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</si>
  <si>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</si>
  <si>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</si>
  <si>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</si>
  <si>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</si>
  <si>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</si>
  <si>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</si>
  <si>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</si>
  <si>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</si>
  <si>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</si>
  <si>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</si>
  <si>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</si>
  <si>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</si>
  <si>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</si>
  <si>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</si>
  <si>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</si>
  <si>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</si>
  <si>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</si>
  <si>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</si>
  <si>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</si>
  <si>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</si>
  <si>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</si>
  <si>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</si>
  <si>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</si>
  <si>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</si>
  <si>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</si>
  <si>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</si>
  <si>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</si>
  <si>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</si>
  <si>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</si>
  <si>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</si>
  <si>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</si>
  <si>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</si>
  <si>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</si>
  <si>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</si>
  <si>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</si>
  <si>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</si>
  <si>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</si>
  <si>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</si>
  <si>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</si>
  <si>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</si>
  <si>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</si>
  <si>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</si>
  <si>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</si>
  <si>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</si>
  <si>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</si>
  <si>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</si>
  <si>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</si>
  <si>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</si>
  <si>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</si>
  <si>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</si>
  <si>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</si>
  <si>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</si>
  <si>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</si>
  <si>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</si>
  <si>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</si>
  <si>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</si>
  <si>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</si>
  <si>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</si>
  <si>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</si>
  <si>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</si>
  <si>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</si>
  <si>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</si>
  <si>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</si>
  <si>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</si>
  <si>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</si>
  <si>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</si>
  <si>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</si>
  <si>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</si>
  <si>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</si>
  <si>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</si>
  <si>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</si>
  <si>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</si>
  <si>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</si>
  <si>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</si>
  <si>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</si>
  <si>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</si>
  <si>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</si>
  <si>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</si>
  <si>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</si>
  <si>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</si>
  <si>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</si>
  <si>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</si>
  <si>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</si>
  <si>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</si>
  <si>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</si>
  <si>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</si>
  <si>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</si>
  <si>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</si>
  <si>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</si>
  <si>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</si>
  <si>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</si>
  <si>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</si>
  <si>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</si>
  <si>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</si>
  <si>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</si>
  <si>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</si>
  <si>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</si>
  <si>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</si>
  <si>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</si>
  <si>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</si>
  <si>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</si>
  <si>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</si>
  <si>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</si>
  <si>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</si>
  <si>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</si>
  <si>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</si>
  <si>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</si>
  <si>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</si>
  <si>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</si>
  <si>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</si>
  <si>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</si>
  <si>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</si>
  <si>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</si>
  <si>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</si>
  <si>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</si>
  <si>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</si>
  <si>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</si>
  <si>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</si>
  <si>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</si>
  <si>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</si>
  <si>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</si>
  <si>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</si>
  <si>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</si>
  <si>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</si>
  <si>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</si>
  <si>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</si>
  <si>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</si>
  <si>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</si>
  <si>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</si>
  <si>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</si>
  <si>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</si>
  <si>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</si>
  <si>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</si>
  <si>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</si>
  <si>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</si>
  <si>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</si>
  <si>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</si>
  <si>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</si>
  <si>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</si>
  <si>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</si>
  <si>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</si>
  <si>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</si>
  <si>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</si>
  <si>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</si>
  <si>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</si>
  <si>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</si>
  <si>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</si>
  <si>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</si>
  <si>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</si>
  <si>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</si>
  <si>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</si>
  <si>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</si>
  <si>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</si>
  <si>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</si>
  <si>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</si>
  <si>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</si>
  <si>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</si>
  <si>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</si>
  <si>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</si>
  <si>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</si>
  <si>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</si>
  <si>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</si>
  <si>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</si>
  <si>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</si>
  <si>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</si>
  <si>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</si>
  <si>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</si>
  <si>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</si>
  <si>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</si>
  <si>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</si>
  <si>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</si>
  <si>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</si>
  <si>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</si>
  <si>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</si>
  <si>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</si>
  <si>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</si>
  <si>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</si>
  <si>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</si>
  <si>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</si>
  <si>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</si>
  <si>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</si>
  <si>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</si>
  <si>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</si>
  <si>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</si>
  <si>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</si>
  <si>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</si>
  <si>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</si>
  <si>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</si>
  <si>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</si>
  <si>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</si>
  <si>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</si>
  <si>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</si>
  <si>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</si>
  <si>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</si>
  <si>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</si>
  <si>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</si>
  <si>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</si>
  <si>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</si>
  <si>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</si>
  <si>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</si>
  <si>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</si>
  <si>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</si>
  <si>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</si>
  <si>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</si>
  <si>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</si>
  <si>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</si>
  <si>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</si>
  <si>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</si>
  <si>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</si>
  <si>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</si>
  <si>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</si>
  <si>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</si>
  <si>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</si>
  <si>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</si>
  <si>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</si>
  <si>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</si>
  <si>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</si>
  <si>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</si>
  <si>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</si>
  <si>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</si>
  <si>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</si>
  <si>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</si>
  <si>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</si>
  <si>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</si>
  <si>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</si>
  <si>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</si>
  <si>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</si>
  <si>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</si>
  <si>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</si>
  <si>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</si>
  <si>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</si>
  <si>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</si>
  <si>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</si>
  <si>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</si>
  <si>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</si>
  <si>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</si>
  <si>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</si>
  <si>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</si>
  <si>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</si>
  <si>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</si>
  <si>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</si>
  <si>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</si>
  <si>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</si>
  <si>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</si>
  <si>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</si>
  <si>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</si>
  <si>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</si>
  <si>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</si>
  <si>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</si>
  <si>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</si>
  <si>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</si>
  <si>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</si>
  <si>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</si>
  <si>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</si>
  <si>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</si>
  <si>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</si>
  <si>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</si>
  <si>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</si>
  <si>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</si>
  <si>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</si>
  <si>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</si>
  <si>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</si>
  <si>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</si>
  <si>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</si>
  <si>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</si>
  <si>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</si>
  <si>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</si>
  <si>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</si>
  <si>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</si>
  <si>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</si>
  <si>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</si>
  <si>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</si>
  <si>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</si>
  <si>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</si>
  <si>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</si>
  <si>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</si>
  <si>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</si>
  <si>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</si>
  <si>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</si>
  <si>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</si>
  <si>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</si>
  <si>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</si>
  <si>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</si>
  <si>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</si>
  <si>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</si>
  <si>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</si>
  <si>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</si>
  <si>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</si>
  <si>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</si>
  <si>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</si>
  <si>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</si>
  <si>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</si>
  <si>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</si>
  <si>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</si>
  <si>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</si>
  <si>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</si>
  <si>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</si>
  <si>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</si>
  <si>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</si>
  <si>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</si>
  <si>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</si>
  <si>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</si>
  <si>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</si>
  <si>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</si>
  <si>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</si>
  <si>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</si>
  <si>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</si>
  <si>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</si>
  <si>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</si>
  <si>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</si>
  <si>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</si>
  <si>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</si>
  <si>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</si>
  <si>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</si>
  <si>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</si>
  <si>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</si>
  <si>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</si>
  <si>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</si>
  <si>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</si>
  <si>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</si>
  <si>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</si>
  <si>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</si>
  <si>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</si>
  <si>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</si>
  <si>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</si>
  <si>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</si>
  <si>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</si>
  <si>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</si>
  <si>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</si>
  <si>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</si>
  <si>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</si>
  <si>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</si>
  <si>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</si>
  <si>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</si>
  <si>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</si>
  <si>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</si>
  <si>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</si>
  <si>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</si>
  <si>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</si>
  <si>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</si>
  <si>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</si>
  <si>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</si>
  <si>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</si>
  <si>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</si>
  <si>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</si>
  <si>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</si>
  <si>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</si>
  <si>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</si>
  <si>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</si>
  <si>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</si>
  <si>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</si>
  <si>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</si>
  <si>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</si>
  <si>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</si>
  <si>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</si>
  <si>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</si>
  <si>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</si>
  <si>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</si>
  <si>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</si>
  <si>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</si>
  <si>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</si>
  <si>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</si>
  <si>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</si>
  <si>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</si>
  <si>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</si>
  <si>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</si>
  <si>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</si>
  <si>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</si>
  <si>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</si>
  <si>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</si>
  <si>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</si>
  <si>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</si>
  <si>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</si>
  <si>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</si>
  <si>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</si>
  <si>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</si>
  <si>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</si>
  <si>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</si>
  <si>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</si>
  <si>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</si>
  <si>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</si>
  <si>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</si>
  <si>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</si>
  <si>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</si>
  <si>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</si>
  <si>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</si>
  <si>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</si>
  <si>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</si>
  <si>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</si>
  <si>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</si>
  <si>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</si>
  <si>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</si>
  <si>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</si>
  <si>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</si>
  <si>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</si>
  <si>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</si>
  <si>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</si>
  <si>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</si>
  <si>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</si>
  <si>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</si>
  <si>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</si>
  <si>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</si>
  <si>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</si>
  <si>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</si>
  <si>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</si>
  <si>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</si>
  <si>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</si>
  <si>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</si>
  <si>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</si>
  <si>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</si>
  <si>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</si>
  <si>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</si>
  <si>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</si>
  <si>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</si>
  <si>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</si>
  <si>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</si>
  <si>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</si>
  <si>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</si>
  <si>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</si>
  <si>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</si>
  <si>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</si>
  <si>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</si>
  <si>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</si>
  <si>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</si>
  <si>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</si>
  <si>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</si>
  <si>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</si>
  <si>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</si>
  <si>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</si>
  <si>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</si>
  <si>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</si>
  <si>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</si>
  <si>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</si>
  <si>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</si>
  <si>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</si>
  <si>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</si>
  <si>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</si>
  <si>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</si>
  <si>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</si>
  <si>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</si>
  <si>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</si>
  <si>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</si>
  <si>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</si>
  <si>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</si>
  <si>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</si>
  <si>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</si>
  <si>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</si>
  <si>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</si>
  <si>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</si>
  <si>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</si>
  <si>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</si>
  <si>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</si>
  <si>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</si>
  <si>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</si>
  <si>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</si>
  <si>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</si>
  <si>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</si>
  <si>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</si>
  <si>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</si>
  <si>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</si>
  <si>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</si>
  <si>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</si>
  <si>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</si>
  <si>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</si>
  <si>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</si>
  <si>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</si>
  <si>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</si>
  <si>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</si>
  <si>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</si>
  <si>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</si>
  <si>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</si>
  <si>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</si>
  <si>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</si>
  <si>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</si>
  <si>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</si>
  <si>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</si>
  <si>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</si>
  <si>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</si>
  <si>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</si>
  <si>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</si>
  <si>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</si>
  <si>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</si>
  <si>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</si>
  <si>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</si>
  <si>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</si>
  <si>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</si>
  <si>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</si>
  <si>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</si>
  <si>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</si>
  <si>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</si>
  <si>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</si>
  <si>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</si>
  <si>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</si>
  <si>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</si>
  <si>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</si>
  <si>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</si>
  <si>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</si>
  <si>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</si>
  <si>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</si>
  <si>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</si>
  <si>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</si>
  <si>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</si>
  <si>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</si>
  <si>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</si>
  <si>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</si>
  <si>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</si>
  <si>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</si>
  <si>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</si>
  <si>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</si>
  <si>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</si>
  <si>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</si>
  <si>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</si>
  <si>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</si>
  <si>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</si>
  <si>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</si>
  <si>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</si>
  <si>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</si>
  <si>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</si>
  <si>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</si>
  <si>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</si>
  <si>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</si>
  <si>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</si>
  <si>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</si>
  <si>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</si>
  <si>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</si>
  <si>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</si>
  <si>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</si>
  <si>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</si>
  <si>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</si>
  <si>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</si>
  <si>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</si>
  <si>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</si>
  <si>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</si>
  <si>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</si>
  <si>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</si>
  <si>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</si>
  <si>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</si>
  <si>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</si>
  <si>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</si>
  <si>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</si>
  <si>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</si>
  <si>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</si>
  <si>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</si>
  <si>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</si>
  <si>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</si>
  <si>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</si>
  <si>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</si>
  <si>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</si>
  <si>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</si>
  <si>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</si>
  <si>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</si>
  <si>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</si>
  <si>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</si>
  <si>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</si>
  <si>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</si>
  <si>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</si>
  <si>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</si>
  <si>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</si>
  <si>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</si>
  <si>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</si>
  <si>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</si>
  <si>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</si>
  <si>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</si>
  <si>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</si>
  <si>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</si>
  <si>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</si>
  <si>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</si>
  <si>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</si>
  <si>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</si>
  <si>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</si>
  <si>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</si>
  <si>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</si>
  <si>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</si>
  <si>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</si>
  <si>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</si>
  <si>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</si>
  <si>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</si>
  <si>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</si>
  <si>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</si>
  <si>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</si>
  <si>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</si>
  <si>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</si>
  <si>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</si>
  <si>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</si>
  <si>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</si>
  <si>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</si>
  <si>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</si>
  <si>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</si>
  <si>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</si>
  <si>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</si>
  <si>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</si>
  <si>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</si>
  <si>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</si>
  <si>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</si>
  <si>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</si>
  <si>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</si>
  <si>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</si>
  <si>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</si>
  <si>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</si>
  <si>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</si>
  <si>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</si>
  <si>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</si>
  <si>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</si>
  <si>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</si>
  <si>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</si>
  <si>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</si>
  <si>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</si>
  <si>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</si>
  <si>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</si>
  <si>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</si>
  <si>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</si>
  <si>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</si>
  <si>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</si>
  <si>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</si>
  <si>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</si>
  <si>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</si>
  <si>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</si>
  <si>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</si>
  <si>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</si>
  <si>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</si>
  <si>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</si>
  <si>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</si>
  <si>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</si>
  <si>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</si>
  <si>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</si>
  <si>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</si>
  <si>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</si>
  <si>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</si>
  <si>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</si>
  <si>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</si>
  <si>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</si>
  <si>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</si>
  <si>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</si>
  <si>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</si>
  <si>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</si>
  <si>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</si>
  <si>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</si>
  <si>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</si>
  <si>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</si>
  <si>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</si>
  <si>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</si>
  <si>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</si>
  <si>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</si>
  <si>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</si>
  <si>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</si>
  <si>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</si>
  <si>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</si>
  <si>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</si>
  <si>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</si>
  <si>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</si>
  <si>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</si>
  <si>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</si>
  <si>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</si>
  <si>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</si>
  <si>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</si>
  <si>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</si>
  <si>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</si>
  <si>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</si>
  <si>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</si>
  <si>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</si>
  <si>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</si>
  <si>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</si>
  <si>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</si>
  <si>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</si>
  <si>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</si>
  <si>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</si>
  <si>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</si>
  <si>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</si>
  <si>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</si>
  <si>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</si>
  <si>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</si>
  <si>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</si>
  <si>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</si>
  <si>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</si>
  <si>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</si>
  <si>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</si>
  <si>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</si>
  <si>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</si>
  <si>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</si>
  <si>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</si>
  <si>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</si>
  <si>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</si>
  <si>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</si>
  <si>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</si>
  <si>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</si>
  <si>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</si>
  <si>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</si>
  <si>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</si>
  <si>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</si>
  <si>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</si>
  <si>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</si>
  <si>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</si>
  <si>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</si>
  <si>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</si>
  <si>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</si>
  <si>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</si>
  <si>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</si>
  <si>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</si>
  <si>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</si>
  <si>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</si>
  <si>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</si>
  <si>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</si>
  <si>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</si>
  <si>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</si>
  <si>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</si>
  <si>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</si>
  <si>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</si>
  <si>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</si>
  <si>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</si>
  <si>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</si>
  <si>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</si>
  <si>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</si>
  <si>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</si>
  <si>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</si>
  <si>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</si>
  <si>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</si>
  <si>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</si>
  <si>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</si>
  <si>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</si>
  <si>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</si>
  <si>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</si>
  <si>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</si>
  <si>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</si>
  <si>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</si>
  <si>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</si>
  <si>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</si>
  <si>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</si>
  <si>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</si>
  <si>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</si>
  <si>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</si>
  <si>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</si>
  <si>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</si>
  <si>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</si>
  <si>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</si>
  <si>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</si>
  <si>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</si>
  <si>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</si>
  <si>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</si>
  <si>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</si>
  <si>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</si>
  <si>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</si>
  <si>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</si>
  <si>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</si>
  <si>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</si>
  <si>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</si>
  <si>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</si>
  <si>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</si>
  <si>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</si>
  <si>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</si>
  <si>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</si>
  <si>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</si>
  <si>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</si>
  <si>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</si>
  <si>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</si>
  <si>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</si>
  <si>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</si>
  <si>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</si>
  <si>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</si>
  <si>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</si>
  <si>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</si>
  <si>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</si>
  <si>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</si>
  <si>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</si>
  <si>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</si>
  <si>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</si>
  <si>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</si>
  <si>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</si>
  <si>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</si>
  <si>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</si>
  <si>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</si>
  <si>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</si>
  <si>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</si>
  <si>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</si>
  <si>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</si>
  <si>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</si>
  <si>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</si>
  <si>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</si>
  <si>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</si>
  <si>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</si>
  <si>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</si>
  <si>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</si>
  <si>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</si>
  <si>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</si>
  <si>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</si>
  <si>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</si>
  <si>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</si>
  <si>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</si>
  <si>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</si>
  <si>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</si>
  <si>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</si>
  <si>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</si>
  <si>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</si>
  <si>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</si>
  <si>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</si>
  <si>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</si>
  <si>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</si>
  <si>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</si>
  <si>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</si>
  <si>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</si>
  <si>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</si>
  <si>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</si>
  <si>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</si>
  <si>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</si>
  <si>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</si>
  <si>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</si>
  <si>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</si>
  <si>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</si>
  <si>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</si>
  <si>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</si>
  <si>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</si>
  <si>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</si>
  <si>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</si>
  <si>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</si>
  <si>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</si>
  <si>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</si>
  <si>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</si>
  <si>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</si>
  <si>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</si>
  <si>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</si>
  <si>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</si>
  <si>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</si>
  <si>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</si>
  <si>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</si>
  <si>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</si>
  <si>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</si>
  <si>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</si>
  <si>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</si>
  <si>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</si>
  <si>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</si>
  <si>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</si>
  <si>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</si>
  <si>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</si>
  <si>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</si>
  <si>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</si>
  <si>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</si>
  <si>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</si>
  <si>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</si>
  <si>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</si>
  <si>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</si>
  <si>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</si>
  <si>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</si>
  <si>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</si>
  <si>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</si>
  <si>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</si>
  <si>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</si>
  <si>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</si>
  <si>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</si>
  <si>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</si>
  <si>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</si>
  <si>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</si>
  <si>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</si>
  <si>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</si>
  <si>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</si>
  <si>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</si>
  <si>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</si>
  <si>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</si>
  <si>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</si>
  <si>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</si>
  <si>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</si>
  <si>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</si>
  <si>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</si>
  <si>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</si>
  <si>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</si>
  <si>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</si>
  <si>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</si>
  <si>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</si>
  <si>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</si>
  <si>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</si>
  <si>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</si>
  <si>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</si>
  <si>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</si>
  <si>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</si>
  <si>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</si>
  <si>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</si>
  <si>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</si>
  <si>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</si>
  <si>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</si>
  <si>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</si>
  <si>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</si>
  <si>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</si>
  <si>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</si>
  <si>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</si>
  <si>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</si>
  <si>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</si>
  <si>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</si>
  <si>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</si>
  <si>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</si>
  <si>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</si>
  <si>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</si>
  <si>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</si>
  <si>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</si>
  <si>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</si>
  <si>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</si>
  <si>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</si>
  <si>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</si>
  <si>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</si>
  <si>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</si>
  <si>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</si>
  <si>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</si>
  <si>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</si>
  <si>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</si>
  <si>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</si>
  <si>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</si>
  <si>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</si>
  <si>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</si>
  <si>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</si>
  <si>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</si>
  <si>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</si>
  <si>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</si>
  <si>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</si>
  <si>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</si>
  <si>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</si>
  <si>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</si>
  <si>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</si>
  <si>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</si>
  <si>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</si>
  <si>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</si>
  <si>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</si>
  <si>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</si>
  <si>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</si>
  <si>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</si>
  <si>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</si>
  <si>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</si>
  <si>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</si>
  <si>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</si>
  <si>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</si>
  <si>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</si>
  <si>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</si>
  <si>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</si>
  <si>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</si>
  <si>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</si>
  <si>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</si>
  <si>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</si>
  <si>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</si>
  <si>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</si>
  <si>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</si>
  <si>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</si>
  <si>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</si>
  <si>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</si>
  <si>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</si>
  <si>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</si>
  <si>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</si>
  <si>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</si>
  <si>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</si>
  <si>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</si>
  <si>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</si>
  <si>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</si>
  <si>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</si>
  <si>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</si>
  <si>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</si>
  <si>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</si>
  <si>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</si>
  <si>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</si>
  <si>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</si>
  <si>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</si>
  <si>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</si>
  <si>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</si>
  <si>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</si>
  <si>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</si>
  <si>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</si>
  <si>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</si>
  <si>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</si>
  <si>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</si>
  <si>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</si>
  <si>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</si>
  <si>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</si>
  <si>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</si>
  <si>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</si>
  <si>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</si>
  <si>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</si>
  <si>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</si>
  <si>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</si>
  <si>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</si>
  <si>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</si>
  <si>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</si>
  <si>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</si>
  <si>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</si>
  <si>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</si>
  <si>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</si>
  <si>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</si>
  <si>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</si>
  <si>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</si>
  <si>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</si>
  <si>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</si>
  <si>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</si>
  <si>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</si>
  <si>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</si>
  <si>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</si>
  <si>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</si>
  <si>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</si>
  <si>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</si>
  <si>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</si>
  <si>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</si>
  <si>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</si>
  <si>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</si>
  <si>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</si>
  <si>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</si>
  <si>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</si>
  <si>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</si>
  <si>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</si>
  <si>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</si>
  <si>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</si>
  <si>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</si>
  <si>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</si>
  <si>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</si>
  <si>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</si>
  <si>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</si>
  <si>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</si>
  <si>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</si>
  <si>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</si>
  <si>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</si>
  <si>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</si>
  <si>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</si>
  <si>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</si>
  <si>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</si>
  <si>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</si>
  <si>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</si>
  <si>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</si>
  <si>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</si>
  <si>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</si>
  <si>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</si>
  <si>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</si>
  <si>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</si>
  <si>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</si>
  <si>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</si>
  <si>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</si>
  <si>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</si>
  <si>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</si>
  <si>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</si>
  <si>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</si>
  <si>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</si>
  <si>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</si>
  <si>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</si>
  <si>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</si>
  <si>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</si>
  <si>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</si>
  <si>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</si>
  <si>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</si>
  <si>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</si>
  <si>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</si>
  <si>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</si>
  <si>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</si>
  <si>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</si>
  <si>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</si>
  <si>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</si>
  <si>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</si>
  <si>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</si>
  <si>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</si>
  <si>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</si>
  <si>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</si>
  <si>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</si>
  <si>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</si>
  <si>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</si>
  <si>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</si>
  <si>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</si>
  <si>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</si>
  <si>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</si>
  <si>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</si>
  <si>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</si>
  <si>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</si>
  <si>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</si>
  <si>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</si>
  <si>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</si>
  <si>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</si>
  <si>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</si>
  <si>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</si>
  <si>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</si>
  <si>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</si>
  <si>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</si>
  <si>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</si>
  <si>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</si>
  <si>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</si>
  <si>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</si>
  <si>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</si>
  <si>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</si>
  <si>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</si>
  <si>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</si>
  <si>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</si>
  <si>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</si>
  <si>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</si>
  <si>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</si>
  <si>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</si>
  <si>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</si>
  <si>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</si>
  <si>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</si>
  <si>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</si>
  <si>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</si>
  <si>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</si>
  <si>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</si>
  <si>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</si>
  <si>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</si>
  <si>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</si>
  <si>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</si>
  <si>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</si>
  <si>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</si>
  <si>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</si>
  <si>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</si>
  <si>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</si>
  <si>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</si>
  <si>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</si>
  <si>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</si>
  <si>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</si>
  <si>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</si>
  <si>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</si>
  <si>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</si>
  <si>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</si>
  <si>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</si>
  <si>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</si>
  <si>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</si>
  <si>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</si>
  <si>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</si>
  <si>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</si>
  <si>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</si>
  <si>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</si>
  <si>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</si>
  <si>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</si>
  <si>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</si>
  <si>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</si>
  <si>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</si>
  <si>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</si>
  <si>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</si>
  <si>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</si>
  <si>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</si>
  <si>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</si>
  <si>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</si>
  <si>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</si>
  <si>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</si>
  <si>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</si>
  <si>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</si>
  <si>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</si>
  <si>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</si>
  <si>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</si>
  <si>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</si>
  <si>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</si>
  <si>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</si>
  <si>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</si>
  <si>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</si>
  <si>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</si>
  <si>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</si>
  <si>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</si>
  <si>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</si>
  <si>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</si>
  <si>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</si>
  <si>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</si>
  <si>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</si>
  <si>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</si>
  <si>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</si>
  <si>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</si>
  <si>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</si>
  <si>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</si>
  <si>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</si>
  <si>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</si>
  <si>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</si>
  <si>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</si>
  <si>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</si>
  <si>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</si>
  <si>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</si>
  <si>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</si>
  <si>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</si>
  <si>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</si>
  <si>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</si>
  <si>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</si>
  <si>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</si>
  <si>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</si>
  <si>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</si>
  <si>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</si>
  <si>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</si>
  <si>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</si>
  <si>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</si>
  <si>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</si>
  <si>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</si>
  <si>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</si>
  <si>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</si>
  <si>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</si>
  <si>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</si>
  <si>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</si>
  <si>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</si>
  <si>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</si>
  <si>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</si>
  <si>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</si>
  <si>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</si>
  <si>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</si>
  <si>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</si>
  <si>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</si>
  <si>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</si>
  <si>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</si>
  <si>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</si>
  <si>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</si>
  <si>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</si>
  <si>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</si>
  <si>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</si>
  <si>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</si>
  <si>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</si>
  <si>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</si>
  <si>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</si>
  <si>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</si>
  <si>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</si>
  <si>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</si>
  <si>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</si>
  <si>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</si>
  <si>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</si>
  <si>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</si>
  <si>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</si>
  <si>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</si>
  <si>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</si>
  <si>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</si>
  <si>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</si>
  <si>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</si>
  <si>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</si>
  <si>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</si>
  <si>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</si>
  <si>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</si>
  <si>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</si>
  <si>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</si>
  <si>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</si>
  <si>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</si>
  <si>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</si>
  <si>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</si>
  <si>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</si>
  <si>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</si>
  <si>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</si>
  <si>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</si>
  <si>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</si>
  <si>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</si>
  <si>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</si>
  <si>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</si>
  <si>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</si>
  <si>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</si>
  <si>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</si>
  <si>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</si>
  <si>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</si>
  <si>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</si>
  <si>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</si>
  <si>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</si>
  <si>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</si>
  <si>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</si>
  <si>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</si>
  <si>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</si>
  <si>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</si>
  <si>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</si>
  <si>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</si>
  <si>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</si>
  <si>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</si>
  <si>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</si>
  <si>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</si>
  <si>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</si>
  <si>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</si>
  <si>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</si>
  <si>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</si>
  <si>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</si>
  <si>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</si>
  <si>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</si>
  <si>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</si>
  <si>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</si>
  <si>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</si>
  <si>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</si>
  <si>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</si>
  <si>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</si>
  <si>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</si>
  <si>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</si>
  <si>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</si>
  <si>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</si>
  <si>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</si>
  <si>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</si>
  <si>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</si>
  <si>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</si>
  <si>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</si>
  <si>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</si>
  <si>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</si>
  <si>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</si>
  <si>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</si>
  <si>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</si>
  <si>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</si>
  <si>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</si>
  <si>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</si>
  <si>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</si>
  <si>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</si>
  <si>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</si>
  <si>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</si>
  <si>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</si>
  <si>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</si>
  <si>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</si>
  <si>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</si>
  <si>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</si>
  <si>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</si>
  <si>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</si>
  <si>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</si>
  <si>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</si>
  <si>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</si>
  <si>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</si>
  <si>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</si>
  <si>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</si>
  <si>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</si>
  <si>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</si>
  <si>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</si>
  <si>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</si>
  <si>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</si>
  <si>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</si>
  <si>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</si>
  <si>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</si>
  <si>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</si>
  <si>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</si>
  <si>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</si>
  <si>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</si>
  <si>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</si>
  <si>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</si>
  <si>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</si>
  <si>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</si>
  <si>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</si>
  <si>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</si>
  <si>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</si>
  <si>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</si>
  <si>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</si>
  <si>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</si>
  <si>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</si>
  <si>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</si>
  <si>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</si>
  <si>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</si>
  <si>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</si>
  <si>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</si>
  <si>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</si>
  <si>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</si>
  <si>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</si>
  <si>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</si>
  <si>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</si>
  <si>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</si>
  <si>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</si>
  <si>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</si>
  <si>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</si>
  <si>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</si>
  <si>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</si>
  <si>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</si>
  <si>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</si>
  <si>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</si>
  <si>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</si>
  <si>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</si>
  <si>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</si>
  <si>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</si>
  <si>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</si>
  <si>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</si>
  <si>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</si>
  <si>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</si>
  <si>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</si>
  <si>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</si>
  <si>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</si>
  <si>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</si>
  <si>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</si>
  <si>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</si>
  <si>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</si>
  <si>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</si>
  <si>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</si>
  <si>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</si>
  <si>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</si>
  <si>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</si>
  <si>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</si>
  <si>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</si>
  <si>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</si>
  <si>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</si>
  <si>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</si>
  <si>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</si>
  <si>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</si>
  <si>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</si>
  <si>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</si>
  <si>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</si>
  <si>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</si>
  <si>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</si>
  <si>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</si>
  <si>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</si>
  <si>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</si>
  <si>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</si>
  <si>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</si>
  <si>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</si>
  <si>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</si>
  <si>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</si>
  <si>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</si>
  <si>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</si>
  <si>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</si>
  <si>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</si>
  <si>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</si>
  <si>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</si>
  <si>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</si>
  <si>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</si>
  <si>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</si>
  <si>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</si>
  <si>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</si>
  <si>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</si>
  <si>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</si>
  <si>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</si>
  <si>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</si>
  <si>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</si>
  <si>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</si>
  <si>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</si>
  <si>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</si>
  <si>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</si>
  <si>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</si>
  <si>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</si>
  <si>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</si>
  <si>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</si>
  <si>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</si>
  <si>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</si>
  <si>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</si>
  <si>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</si>
  <si>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</si>
  <si>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</si>
  <si>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</si>
  <si>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</si>
  <si>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</si>
  <si>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</si>
  <si>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</si>
  <si>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</si>
  <si>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</si>
  <si>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</si>
  <si>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</si>
  <si>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</si>
  <si>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</si>
  <si>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</si>
  <si>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</si>
  <si>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</si>
  <si>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</si>
  <si>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</si>
  <si>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</si>
  <si>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</si>
  <si>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</si>
  <si>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</si>
  <si>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</si>
  <si>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</si>
  <si>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</si>
  <si>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</si>
  <si>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</si>
  <si>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</si>
  <si>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</si>
  <si>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</si>
  <si>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</si>
  <si>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</si>
  <si>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</si>
  <si>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</si>
  <si>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</si>
  <si>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</si>
  <si>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</si>
  <si>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</si>
  <si>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</si>
  <si>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</si>
  <si>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</si>
  <si>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</si>
  <si>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</si>
  <si>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</si>
  <si>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</si>
  <si>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</si>
  <si>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</si>
  <si>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</si>
  <si>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</si>
  <si>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</si>
  <si>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</si>
  <si>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</si>
  <si>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</si>
  <si>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</si>
  <si>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</si>
  <si>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</si>
  <si>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</si>
  <si>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</si>
  <si>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</si>
  <si>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</si>
  <si>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</si>
  <si>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</si>
  <si>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</si>
  <si>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</si>
  <si>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</si>
  <si>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</si>
  <si>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</si>
  <si>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</si>
  <si>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</si>
  <si>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</si>
  <si>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</si>
  <si>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</si>
  <si>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</si>
  <si>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</si>
  <si>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</si>
  <si>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</si>
  <si>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</si>
  <si>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</si>
  <si>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</si>
  <si>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</si>
  <si>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</si>
  <si>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</si>
  <si>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</si>
  <si>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</si>
  <si>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</si>
  <si>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</si>
  <si>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</si>
  <si>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</si>
  <si>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</si>
  <si>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</si>
  <si>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</si>
  <si>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</si>
  <si>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</si>
  <si>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</si>
  <si>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</si>
  <si>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</si>
  <si>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</si>
  <si>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</si>
  <si>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</si>
  <si>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</si>
  <si>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</si>
  <si>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</si>
  <si>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</si>
  <si>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</si>
  <si>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</si>
  <si>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</si>
  <si>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</si>
  <si>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</si>
  <si>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</si>
  <si>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</si>
  <si>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</si>
  <si>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</si>
  <si>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</si>
  <si>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</si>
  <si>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</si>
  <si>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</si>
  <si>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</si>
  <si>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</si>
  <si>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</si>
  <si>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</si>
  <si>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</si>
  <si>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</si>
  <si>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</si>
  <si>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</si>
  <si>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</si>
  <si>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</si>
  <si>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</si>
  <si>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</si>
  <si>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</si>
  <si>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</si>
  <si>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</si>
  <si>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</si>
  <si>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</si>
  <si>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</si>
  <si>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</si>
  <si>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</si>
  <si>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</si>
  <si>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</si>
  <si>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</si>
  <si>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</si>
  <si>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</si>
  <si>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</si>
  <si>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</si>
  <si>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</si>
  <si>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</si>
  <si>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</si>
  <si>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</si>
  <si>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</si>
  <si>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</si>
  <si>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</si>
  <si>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</si>
  <si>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</si>
  <si>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</si>
  <si>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</si>
  <si>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</si>
  <si>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</si>
  <si>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</si>
  <si>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</si>
  <si>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</si>
  <si>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</si>
  <si>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</si>
  <si>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</si>
  <si>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</si>
  <si>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</si>
  <si>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</si>
  <si>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</si>
  <si>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</si>
  <si>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</si>
  <si>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</si>
  <si>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</si>
  <si>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</si>
  <si>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</si>
  <si>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</si>
  <si>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</si>
  <si>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</si>
  <si>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</si>
  <si>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</si>
  <si>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</si>
  <si>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</si>
  <si>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</si>
  <si>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</si>
  <si>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</si>
  <si>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</si>
  <si>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</si>
  <si>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</si>
  <si>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</si>
  <si>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</si>
  <si>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</si>
  <si>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</si>
  <si>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</si>
  <si>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</si>
  <si>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</si>
  <si>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</si>
  <si>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</si>
  <si>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</si>
  <si>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</si>
  <si>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</si>
  <si>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</si>
  <si>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</si>
  <si>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</si>
  <si>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</si>
  <si>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</si>
  <si>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</si>
  <si>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</si>
  <si>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</si>
  <si>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</si>
  <si>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</si>
  <si>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</si>
  <si>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</si>
  <si>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</si>
  <si>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</si>
  <si>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</si>
  <si>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</si>
  <si>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</si>
  <si>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</si>
  <si>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</si>
  <si>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</si>
  <si>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</si>
  <si>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</si>
  <si>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</si>
  <si>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</si>
  <si>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</si>
  <si>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</si>
  <si>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</si>
  <si>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</si>
  <si>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</si>
  <si>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</si>
  <si>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</si>
  <si>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</si>
  <si>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</si>
  <si>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</si>
  <si>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</si>
  <si>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</si>
  <si>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</si>
  <si>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</si>
  <si>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</si>
  <si>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</si>
  <si>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</si>
  <si>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</si>
  <si>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</si>
  <si>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</si>
  <si>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</si>
  <si>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</si>
  <si>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</si>
  <si>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</si>
  <si>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</si>
  <si>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</si>
  <si>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</si>
  <si>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</si>
  <si>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</si>
  <si>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</si>
  <si>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</si>
  <si>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</si>
  <si>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</si>
  <si>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</si>
  <si>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</si>
  <si>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</si>
  <si>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</si>
  <si>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</si>
  <si>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</si>
  <si>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</si>
  <si>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</si>
  <si>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</si>
  <si>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</si>
  <si>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</si>
  <si>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</si>
  <si>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</si>
  <si>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</si>
  <si>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</si>
  <si>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</si>
  <si>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</si>
  <si>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</si>
  <si>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</si>
  <si>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</si>
  <si>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</si>
  <si>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</si>
  <si>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</si>
  <si>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</si>
  <si>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</si>
  <si>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</si>
  <si>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</si>
  <si>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</si>
  <si>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</si>
  <si>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</si>
  <si>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</si>
  <si>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</si>
  <si>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</si>
  <si>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</si>
  <si>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</si>
  <si>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</si>
  <si>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</si>
  <si>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</si>
  <si>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</si>
  <si>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</si>
  <si>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</si>
  <si>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</si>
  <si>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</si>
  <si>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</si>
  <si>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</si>
  <si>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</si>
  <si>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</si>
  <si>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</si>
  <si>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</si>
  <si>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</si>
  <si>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</si>
  <si>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</si>
  <si>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</si>
  <si>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</si>
  <si>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</si>
  <si>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</si>
  <si>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</si>
  <si>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</si>
  <si>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</si>
  <si>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</si>
  <si>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</si>
  <si>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</si>
  <si>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</si>
  <si>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</si>
  <si>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</si>
  <si>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</si>
  <si>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</si>
  <si>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</si>
  <si>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</si>
  <si>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</si>
  <si>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</si>
  <si>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</si>
  <si>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</si>
  <si>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</si>
  <si>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</si>
  <si>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</si>
  <si>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</si>
  <si>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</si>
  <si>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</si>
  <si>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</si>
  <si>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</si>
  <si>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</si>
  <si>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</si>
  <si>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</si>
  <si>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</si>
  <si>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</si>
  <si>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</si>
  <si>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</si>
  <si>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</si>
  <si>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</si>
  <si>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</si>
  <si>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</si>
  <si>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</si>
  <si>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</si>
  <si>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</si>
  <si>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</si>
  <si>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</si>
  <si>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</si>
  <si>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</si>
  <si>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</si>
  <si>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</si>
  <si>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</si>
  <si>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</si>
  <si>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</si>
  <si>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</si>
  <si>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</si>
  <si>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</si>
  <si>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</si>
  <si>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</si>
  <si>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</si>
  <si>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</si>
  <si>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</si>
  <si>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</si>
  <si>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</si>
  <si>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</si>
  <si>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</si>
  <si>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</si>
  <si>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</si>
  <si>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</si>
  <si>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</si>
  <si>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</si>
  <si>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</si>
  <si>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</si>
  <si>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</si>
  <si>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</si>
  <si>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</si>
  <si>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</si>
  <si>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</si>
  <si>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</si>
  <si>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</si>
  <si>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</si>
  <si>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</si>
  <si>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</si>
  <si>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</si>
  <si>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</si>
  <si>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</si>
  <si>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</si>
  <si>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</si>
  <si>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</si>
  <si>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</si>
  <si>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</si>
  <si>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</si>
  <si>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</si>
  <si>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</si>
  <si>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</si>
  <si>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</si>
  <si>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</si>
  <si>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</si>
  <si>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</si>
  <si>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</si>
  <si>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</si>
  <si>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</si>
  <si>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</si>
  <si>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</si>
  <si>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</si>
  <si>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</si>
  <si>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</si>
  <si>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</si>
  <si>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</si>
  <si>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</si>
  <si>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</si>
  <si>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</si>
  <si>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</si>
  <si>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</si>
  <si>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</si>
  <si>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</si>
  <si>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</si>
  <si>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</si>
  <si>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</si>
  <si>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</si>
  <si>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</si>
  <si>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</si>
  <si>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</si>
  <si>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</si>
  <si>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</si>
  <si>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</si>
  <si>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</si>
  <si>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</si>
  <si>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</si>
  <si>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</si>
  <si>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</si>
  <si>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</si>
  <si>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</si>
  <si>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</si>
  <si>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</si>
  <si>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</si>
  <si>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</si>
  <si>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</si>
  <si>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</si>
  <si>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</si>
  <si>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</si>
  <si>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</si>
  <si>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</si>
  <si>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</si>
  <si>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</si>
  <si>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</si>
  <si>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</si>
  <si>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</si>
  <si>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</si>
  <si>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</si>
  <si>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</si>
  <si>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</si>
  <si>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</si>
  <si>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</si>
  <si>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</si>
  <si>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</si>
  <si>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</si>
  <si>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</si>
  <si>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</si>
  <si>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</si>
  <si>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</si>
  <si>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</si>
  <si>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</si>
  <si>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</si>
  <si>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</si>
  <si>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</si>
  <si>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</si>
  <si>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</si>
  <si>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</si>
  <si>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</si>
  <si>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</si>
  <si>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</si>
  <si>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</si>
  <si>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</si>
  <si>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</si>
  <si>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</si>
  <si>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</si>
  <si>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</si>
  <si>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</si>
  <si>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</si>
  <si>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</si>
  <si>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</si>
  <si>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</si>
  <si>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</si>
  <si>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</si>
  <si>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</si>
  <si>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</si>
  <si>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</si>
  <si>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</si>
  <si>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</si>
  <si>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</si>
  <si>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</si>
  <si>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</si>
  <si>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</si>
  <si>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</si>
  <si>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</si>
  <si>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</si>
  <si>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</si>
  <si>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</si>
  <si>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</si>
  <si>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</si>
  <si>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</si>
  <si>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</si>
  <si>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</si>
  <si>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</si>
  <si>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</si>
  <si>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</si>
  <si>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</si>
  <si>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</si>
  <si>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</si>
  <si>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</si>
  <si>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</si>
  <si>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</si>
  <si>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</si>
  <si>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</si>
  <si>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</si>
  <si>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</si>
  <si>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</si>
  <si>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</si>
  <si>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</si>
  <si>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</si>
  <si>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</si>
  <si>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</si>
  <si>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</si>
  <si>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</si>
  <si>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</si>
  <si>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</si>
  <si>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</si>
  <si>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</si>
  <si>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</si>
  <si>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</si>
  <si>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</si>
  <si>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</si>
  <si>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</si>
  <si>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</si>
  <si>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</si>
  <si>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</si>
  <si>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</si>
  <si>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</si>
  <si>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</si>
  <si>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</si>
  <si>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</si>
  <si>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</si>
  <si>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</si>
  <si>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</si>
  <si>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</si>
  <si>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</si>
  <si>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</si>
  <si>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</si>
  <si>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</si>
  <si>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</si>
  <si>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</si>
  <si>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</si>
  <si>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</si>
  <si>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</si>
  <si>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</si>
  <si>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</si>
  <si>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</si>
  <si>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</si>
  <si>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</si>
  <si>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</si>
  <si>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</si>
  <si>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</si>
  <si>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</si>
  <si>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</si>
  <si>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</si>
  <si>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</si>
  <si>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</si>
  <si>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</si>
  <si>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</si>
  <si>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</si>
  <si>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</si>
  <si>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</si>
  <si>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</si>
  <si>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</si>
  <si>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</si>
  <si>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</si>
  <si>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</si>
  <si>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</si>
  <si>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</si>
  <si>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</si>
  <si>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</si>
  <si>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</si>
  <si>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</si>
  <si>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</si>
  <si>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</si>
  <si>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</si>
  <si>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</si>
  <si>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</si>
  <si>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</si>
  <si>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</si>
  <si>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</si>
  <si>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</si>
  <si>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</si>
  <si>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</si>
  <si>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</si>
  <si>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</si>
  <si>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</si>
  <si>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</si>
  <si>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</si>
  <si>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</si>
  <si>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</si>
  <si>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</si>
  <si>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</si>
  <si>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</si>
  <si>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</si>
  <si>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</si>
  <si>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</si>
  <si>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</si>
  <si>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</si>
  <si>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</si>
  <si>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</si>
  <si>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</si>
  <si>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</si>
  <si>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</si>
  <si>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</si>
  <si>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</si>
  <si>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</si>
  <si>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</si>
  <si>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</si>
  <si>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</si>
  <si>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</si>
  <si>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</si>
  <si>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</si>
  <si>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</si>
  <si>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</si>
  <si>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</si>
  <si>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</si>
  <si>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</si>
  <si>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</si>
  <si>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</si>
  <si>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</si>
  <si>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</si>
  <si>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</si>
  <si>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</si>
  <si>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</si>
  <si>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</si>
  <si>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</si>
  <si>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</si>
  <si>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</si>
  <si>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</si>
  <si>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</si>
  <si>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</si>
  <si>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</si>
  <si>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</si>
  <si>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</si>
  <si>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</si>
  <si>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</si>
  <si>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</si>
  <si>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</si>
  <si>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</si>
  <si>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</si>
  <si>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</si>
  <si>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</si>
  <si>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</si>
  <si>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</si>
  <si>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</si>
  <si>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</si>
  <si>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</si>
  <si>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</si>
  <si>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</si>
  <si>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</si>
  <si>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</si>
  <si>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</si>
  <si>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</si>
  <si>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</si>
  <si>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</si>
  <si>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</si>
  <si>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</si>
  <si>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</si>
  <si>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</si>
  <si>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</si>
  <si>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</si>
  <si>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</si>
  <si>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</si>
  <si>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</si>
  <si>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</si>
  <si>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</si>
  <si>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</si>
  <si>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</si>
  <si>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</si>
  <si>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</si>
  <si>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</si>
  <si>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</si>
  <si>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</si>
  <si>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</si>
  <si>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</si>
  <si>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</si>
  <si>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</si>
  <si>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</si>
  <si>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</si>
  <si>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</si>
  <si>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</si>
  <si>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</si>
  <si>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</si>
  <si>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</si>
  <si>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</si>
  <si>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</si>
  <si>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</si>
  <si>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</si>
  <si>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</si>
  <si>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</si>
  <si>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</si>
  <si>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</si>
  <si>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</si>
  <si>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</si>
  <si>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</si>
  <si>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</si>
  <si>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</si>
  <si>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</si>
  <si>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</si>
  <si>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</si>
  <si>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</si>
  <si>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</si>
  <si>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</si>
  <si>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</si>
  <si>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</si>
  <si>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</si>
  <si>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</si>
  <si>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</si>
  <si>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</si>
  <si>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</si>
  <si>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</si>
  <si>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</si>
  <si>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</si>
  <si>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</si>
  <si>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</si>
  <si>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</si>
  <si>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</si>
  <si>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</si>
  <si>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</si>
  <si>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</si>
  <si>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</si>
  <si>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</si>
  <si>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</si>
  <si>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</si>
  <si>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</si>
  <si>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</si>
  <si>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</si>
  <si>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</si>
  <si>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</si>
  <si>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</si>
  <si>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</si>
  <si>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</si>
  <si>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</si>
  <si>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</si>
  <si>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</si>
  <si>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</si>
  <si>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</si>
  <si>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</si>
  <si>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</si>
  <si>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</si>
  <si>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</si>
  <si>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</si>
  <si>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</si>
  <si>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</si>
  <si>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</si>
  <si>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</si>
  <si>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</si>
  <si>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</si>
  <si>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</si>
  <si>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</si>
  <si>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</si>
  <si>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</si>
  <si>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</si>
  <si>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</si>
  <si>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</si>
  <si>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</si>
  <si>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</si>
  <si>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</si>
  <si>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</si>
  <si>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</si>
  <si>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</si>
  <si>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</si>
  <si>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</si>
  <si>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</si>
  <si>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</si>
  <si>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</si>
  <si>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</si>
  <si>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</si>
  <si>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</si>
  <si>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</si>
  <si>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</si>
  <si>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</si>
  <si>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</si>
  <si>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</si>
  <si>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</si>
  <si>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</si>
  <si>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</si>
  <si>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</si>
  <si>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</si>
  <si>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</si>
  <si>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</si>
  <si>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</si>
  <si>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</si>
  <si>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</si>
  <si>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</si>
  <si>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</si>
  <si>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</si>
  <si>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</si>
  <si>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</si>
  <si>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</si>
  <si>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</si>
  <si>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</si>
  <si>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</si>
  <si>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</si>
  <si>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</si>
  <si>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</si>
  <si>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</si>
  <si>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</si>
  <si>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</si>
  <si>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</si>
  <si>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</si>
  <si>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</si>
  <si>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</si>
  <si>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</si>
  <si>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</si>
  <si>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</si>
  <si>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</si>
  <si>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</si>
  <si>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</si>
  <si>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</si>
  <si>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</si>
  <si>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</si>
  <si>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</si>
  <si>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</si>
  <si>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</si>
  <si>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</si>
  <si>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</si>
  <si>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</si>
  <si>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</si>
  <si>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</si>
  <si>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</si>
  <si>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</si>
  <si>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</si>
  <si>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</si>
  <si>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</si>
  <si>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</si>
  <si>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</si>
  <si>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</si>
  <si>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</si>
  <si>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</si>
  <si>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</si>
  <si>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</si>
  <si>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</si>
  <si>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</si>
  <si>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</si>
  <si>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</si>
  <si>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</si>
  <si>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</si>
  <si>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</si>
  <si>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</si>
  <si>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</si>
  <si>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</si>
  <si>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</si>
  <si>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</si>
  <si>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</si>
  <si>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</si>
  <si>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</si>
  <si>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</si>
  <si>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</si>
  <si>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</si>
  <si>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</si>
  <si>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</si>
  <si>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</si>
  <si>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</si>
  <si>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</si>
  <si>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</si>
  <si>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</si>
  <si>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</si>
  <si>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</si>
  <si>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</si>
  <si>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</si>
  <si>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</si>
  <si>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</si>
  <si>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</si>
  <si>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</si>
  <si>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</si>
  <si>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</si>
  <si>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</si>
  <si>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</si>
  <si>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</si>
  <si>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</si>
  <si>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</si>
  <si>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</si>
  <si>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</si>
  <si>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</si>
  <si>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</si>
  <si>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</si>
  <si>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</si>
  <si>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</si>
  <si>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</si>
  <si>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</si>
  <si>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</si>
  <si>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</si>
  <si>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</si>
  <si>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</si>
  <si>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</si>
  <si>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</si>
  <si>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</si>
  <si>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</si>
  <si>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</si>
  <si>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</si>
  <si>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</si>
  <si>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</si>
  <si>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</si>
  <si>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</si>
  <si>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</si>
  <si>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</si>
  <si>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</si>
  <si>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</si>
  <si>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</si>
  <si>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</si>
  <si>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</si>
  <si>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</si>
  <si>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</si>
  <si>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</si>
  <si>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</si>
  <si>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</si>
  <si>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</si>
  <si>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</si>
  <si>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</si>
  <si>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</si>
  <si>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</si>
  <si>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</si>
  <si>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</si>
  <si>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</si>
  <si>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</si>
  <si>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</si>
  <si>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</si>
  <si>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</si>
  <si>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</si>
  <si>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</si>
  <si>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</si>
  <si>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</si>
  <si>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</si>
  <si>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</si>
  <si>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</si>
  <si>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</si>
  <si>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</si>
  <si>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</si>
  <si>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</si>
  <si>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</si>
  <si>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</si>
  <si>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</si>
  <si>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</si>
  <si>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</si>
  <si>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</si>
  <si>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</si>
  <si>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</si>
  <si>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</si>
  <si>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</si>
  <si>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</si>
  <si>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</si>
  <si>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</si>
  <si>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</si>
  <si>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</si>
  <si>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</si>
  <si>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</si>
  <si>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</si>
  <si>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</si>
  <si>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</si>
  <si>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</si>
  <si>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</si>
  <si>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</si>
  <si>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</si>
  <si>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</si>
  <si>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</si>
  <si>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</si>
  <si>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</si>
  <si>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</si>
  <si>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</si>
  <si>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</si>
  <si>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</si>
  <si>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</si>
  <si>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</si>
  <si>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</si>
  <si>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</si>
  <si>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</si>
  <si>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</si>
  <si>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</si>
  <si>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</si>
  <si>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</si>
  <si>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</si>
  <si>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</si>
  <si>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</si>
  <si>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</si>
  <si>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</si>
  <si>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</si>
  <si>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</si>
  <si>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</si>
  <si>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</si>
  <si>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</si>
  <si>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</si>
  <si>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</si>
  <si>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</si>
  <si>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</si>
  <si>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</si>
  <si>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</si>
  <si>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</si>
  <si>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</si>
  <si>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</si>
  <si>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</si>
  <si>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</si>
  <si>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</si>
  <si>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</si>
  <si>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</si>
  <si>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</si>
  <si>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</si>
  <si>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</si>
  <si>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</si>
  <si>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</si>
  <si>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</si>
  <si>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</si>
  <si>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</si>
  <si>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</si>
  <si>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</si>
  <si>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</si>
  <si>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</si>
  <si>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</si>
  <si>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</si>
  <si>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</si>
  <si>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</si>
  <si>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</si>
  <si>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</si>
  <si>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</si>
  <si>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</si>
  <si>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</si>
  <si>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</si>
  <si>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</si>
  <si>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</si>
  <si>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</si>
  <si>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</si>
  <si>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</si>
  <si>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</si>
  <si>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</si>
  <si>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</si>
  <si>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</si>
  <si>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</si>
  <si>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</si>
  <si>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</si>
  <si>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</si>
  <si>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</si>
  <si>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</si>
  <si>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</si>
  <si>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</si>
  <si>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</si>
  <si>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</si>
  <si>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</si>
  <si>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</si>
  <si>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</si>
  <si>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</si>
  <si>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</si>
  <si>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</si>
  <si>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</si>
  <si>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</si>
  <si>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</si>
  <si>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</si>
  <si>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</si>
  <si>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</si>
  <si>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</si>
  <si>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</si>
  <si>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</si>
  <si>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</si>
  <si>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</si>
  <si>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</si>
  <si>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</si>
  <si>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</si>
  <si>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</si>
  <si>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</si>
  <si>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</si>
  <si>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</si>
  <si>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</si>
  <si>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</si>
  <si>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</si>
  <si>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</si>
  <si>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</si>
  <si>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</si>
  <si>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</si>
  <si>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</si>
  <si>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</si>
  <si>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</si>
  <si>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</si>
  <si>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</si>
  <si>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</si>
  <si>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</si>
  <si>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</si>
  <si>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</si>
  <si>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</si>
  <si>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</si>
  <si>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</si>
  <si>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</si>
  <si>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</si>
  <si>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</si>
  <si>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</si>
  <si>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</si>
  <si>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</si>
  <si>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</si>
  <si>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</si>
  <si>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</si>
  <si>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</si>
  <si>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</si>
  <si>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</si>
  <si>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</si>
  <si>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</si>
  <si>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</si>
  <si>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</si>
  <si>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</si>
  <si>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</si>
  <si>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</si>
  <si>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</si>
  <si>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</si>
  <si>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</si>
  <si>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</si>
  <si>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</si>
  <si>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</si>
  <si>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</si>
  <si>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</si>
  <si>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</si>
  <si>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</si>
  <si>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</si>
  <si>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</si>
  <si>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</si>
  <si>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</si>
  <si>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</si>
  <si>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</si>
  <si>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</si>
  <si>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</si>
  <si>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</si>
  <si>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</si>
  <si>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</si>
  <si>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</si>
  <si>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</si>
  <si>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</si>
  <si>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</si>
  <si>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</si>
  <si>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</si>
  <si>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</si>
  <si>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</si>
  <si>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</si>
  <si>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</si>
  <si>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</si>
  <si>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</si>
  <si>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</si>
  <si>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</si>
  <si>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</si>
  <si>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</si>
  <si>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</si>
  <si>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</si>
  <si>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</si>
  <si>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</si>
  <si>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</si>
  <si>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</si>
  <si>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</si>
  <si>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</si>
  <si>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</si>
  <si>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</si>
  <si>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</si>
  <si>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</si>
  <si>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</si>
  <si>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</si>
  <si>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</si>
  <si>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</si>
  <si>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</si>
  <si>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</si>
  <si>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</si>
  <si>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</si>
  <si>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</si>
  <si>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</si>
  <si>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</si>
  <si>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</si>
  <si>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</si>
  <si>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</si>
  <si>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</si>
  <si>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</si>
  <si>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</si>
  <si>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</si>
  <si>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</si>
  <si>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</si>
  <si>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</si>
  <si>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</si>
  <si>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</si>
  <si>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</si>
  <si>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</si>
  <si>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</si>
  <si>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</si>
  <si>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</si>
  <si>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</si>
  <si>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</si>
  <si>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</si>
  <si>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</si>
  <si>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</si>
  <si>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</si>
  <si>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</si>
  <si>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</si>
  <si>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</si>
  <si>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</si>
  <si>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</si>
  <si>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</si>
  <si>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</si>
  <si>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</si>
  <si>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</si>
  <si>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</si>
  <si>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</si>
  <si>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</si>
  <si>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</si>
  <si>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</si>
  <si>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</si>
  <si>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</si>
  <si>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</si>
  <si>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</si>
  <si>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</si>
  <si>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</si>
  <si>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</si>
  <si>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</si>
  <si>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</si>
  <si>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</si>
  <si>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</si>
  <si>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</si>
  <si>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</si>
  <si>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</si>
  <si>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</si>
  <si>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</si>
  <si>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</si>
  <si>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</si>
  <si>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</si>
  <si>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</si>
  <si>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</si>
  <si>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</si>
  <si>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</si>
  <si>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</si>
  <si>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</si>
  <si>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</si>
  <si>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</si>
  <si>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</si>
  <si>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</si>
  <si>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</si>
  <si>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</si>
  <si>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</si>
  <si>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</si>
  <si>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</si>
  <si>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</si>
  <si>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</si>
  <si>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</si>
  <si>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</si>
  <si>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</si>
  <si>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</si>
  <si>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</si>
  <si>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</si>
  <si>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</si>
  <si>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</si>
  <si>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</si>
  <si>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</si>
  <si>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</si>
  <si>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</si>
  <si>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</si>
  <si>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</si>
  <si>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</si>
  <si>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</si>
  <si>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</si>
  <si>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</si>
  <si>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</si>
  <si>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</si>
  <si>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</si>
  <si>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</si>
  <si>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</si>
  <si>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</si>
  <si>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</si>
  <si>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</si>
  <si>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</si>
  <si>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</si>
  <si>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</si>
  <si>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</si>
  <si>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</si>
  <si>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</si>
  <si>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</si>
  <si>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</si>
  <si>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</si>
  <si>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</si>
  <si>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</si>
  <si>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</si>
  <si>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</si>
  <si>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</si>
  <si>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</si>
  <si>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</si>
  <si>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</si>
  <si>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</si>
  <si>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</si>
  <si>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</si>
  <si>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</si>
  <si>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</si>
  <si>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</si>
  <si>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</si>
  <si>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</si>
  <si>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</si>
  <si>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</si>
  <si>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</si>
  <si>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</si>
  <si>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</si>
  <si>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</si>
  <si>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</si>
  <si>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</si>
  <si>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</si>
  <si>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</si>
  <si>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</si>
  <si>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</si>
  <si>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</si>
  <si>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</si>
  <si>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</si>
  <si>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</si>
  <si>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</si>
  <si>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</si>
  <si>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</si>
  <si>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</si>
  <si>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</si>
  <si>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</si>
  <si>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</si>
  <si>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</si>
  <si>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</si>
  <si>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</si>
  <si>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</si>
  <si>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</si>
  <si>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</si>
  <si>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</si>
  <si>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</si>
  <si>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</si>
  <si>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</si>
  <si>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</si>
  <si>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</si>
  <si>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</si>
  <si>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</si>
  <si>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</si>
  <si>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</si>
  <si>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</si>
  <si>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</si>
  <si>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</si>
  <si>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</si>
  <si>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</si>
  <si>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</si>
  <si>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</si>
  <si>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</si>
  <si>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</si>
  <si>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</si>
  <si>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</si>
  <si>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</si>
  <si>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</si>
  <si>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</si>
  <si>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</si>
  <si>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</si>
  <si>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</si>
  <si>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</si>
  <si>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</si>
  <si>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</si>
  <si>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</si>
  <si>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</si>
  <si>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</si>
  <si>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</si>
  <si>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</si>
  <si>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</si>
  <si>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</si>
  <si>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</si>
  <si>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</si>
  <si>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</si>
  <si>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</si>
  <si>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</si>
  <si>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</si>
  <si>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</si>
  <si>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</si>
  <si>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</si>
  <si>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</si>
  <si>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</si>
  <si>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</si>
  <si>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</si>
  <si>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</si>
  <si>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</si>
  <si>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</si>
  <si>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</si>
  <si>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</si>
  <si>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</si>
  <si>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</si>
  <si>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</si>
  <si>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</si>
  <si>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</si>
  <si>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</si>
  <si>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</si>
  <si>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</si>
  <si>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</si>
  <si>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</si>
  <si>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</si>
  <si>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</si>
  <si>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</si>
  <si>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</si>
  <si>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</si>
  <si>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</si>
  <si>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</si>
  <si>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</si>
  <si>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</si>
  <si>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</si>
  <si>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</si>
  <si>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</si>
  <si>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</si>
  <si>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</si>
  <si>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</si>
  <si>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</si>
  <si>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</si>
  <si>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</si>
  <si>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</si>
  <si>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</si>
  <si>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</si>
  <si>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</si>
  <si>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</si>
  <si>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</si>
  <si>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</si>
  <si>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</si>
  <si>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</si>
  <si>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</si>
  <si>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</si>
  <si>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</si>
  <si>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</si>
  <si>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</si>
  <si>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</si>
  <si>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</si>
  <si>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</si>
  <si>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</si>
  <si>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</si>
  <si>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</si>
  <si>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</si>
  <si>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</si>
  <si>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</si>
  <si>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</si>
  <si>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</si>
  <si>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</si>
  <si>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</si>
  <si>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</si>
  <si>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</si>
  <si>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</si>
  <si>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</si>
  <si>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</si>
  <si>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</si>
  <si>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</si>
  <si>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</si>
  <si>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</si>
  <si>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</si>
  <si>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</si>
  <si>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</si>
  <si>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</si>
  <si>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</si>
  <si>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</si>
  <si>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</si>
  <si>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</si>
  <si>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</si>
  <si>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</si>
  <si>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</si>
  <si>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</si>
  <si>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</si>
  <si>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</si>
  <si>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</si>
  <si>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</si>
  <si>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</si>
  <si>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</si>
  <si>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</si>
  <si>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</si>
  <si>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</si>
  <si>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</si>
  <si>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</si>
  <si>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</si>
  <si>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</si>
  <si>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</si>
  <si>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</si>
  <si>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</si>
  <si>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</si>
  <si>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</si>
  <si>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</si>
  <si>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</si>
  <si>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</si>
  <si>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</si>
  <si>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</si>
  <si>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</si>
  <si>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</si>
  <si>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</si>
  <si>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</si>
  <si>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</si>
  <si>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</si>
  <si>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</si>
  <si>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</si>
  <si>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</si>
  <si>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</si>
  <si>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</si>
  <si>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</si>
  <si>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</si>
  <si>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</si>
  <si>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</si>
  <si>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</si>
  <si>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</si>
  <si>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</si>
  <si>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</si>
  <si>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</si>
  <si>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</si>
  <si>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</si>
  <si>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</si>
  <si>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</si>
  <si>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</si>
  <si>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</si>
  <si>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</si>
  <si>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</si>
  <si>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</si>
  <si>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</si>
  <si>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</si>
  <si>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</si>
  <si>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</si>
  <si>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</si>
  <si>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</si>
  <si>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</si>
  <si>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</si>
  <si>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</si>
  <si>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</si>
  <si>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</si>
  <si>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</si>
  <si>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</si>
  <si>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</si>
  <si>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</si>
  <si>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</si>
  <si>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</si>
  <si>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</si>
  <si>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</si>
  <si>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</si>
  <si>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</si>
  <si>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</si>
  <si>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</si>
  <si>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</si>
  <si>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</si>
  <si>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</si>
  <si>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</si>
  <si>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</si>
  <si>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</si>
  <si>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</si>
  <si>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</si>
  <si>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</si>
  <si>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</si>
  <si>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</si>
  <si>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</si>
  <si>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</si>
  <si>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</si>
  <si>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</si>
  <si>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</si>
  <si>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</si>
  <si>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</si>
  <si>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</si>
  <si>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</si>
  <si>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</si>
  <si>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</si>
  <si>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</si>
  <si>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</si>
  <si>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</si>
  <si>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</si>
  <si>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</si>
  <si>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</si>
  <si>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</si>
  <si>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</si>
  <si>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</si>
  <si>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</si>
  <si>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</si>
  <si>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</si>
  <si>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</si>
  <si>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</si>
  <si>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</si>
  <si>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</si>
  <si>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</si>
  <si>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</si>
  <si>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</si>
  <si>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</si>
  <si>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</si>
  <si>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</si>
  <si>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</si>
  <si>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</si>
  <si>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</si>
  <si>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</si>
  <si>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</si>
  <si>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</si>
  <si>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</si>
  <si>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</si>
  <si>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</si>
  <si>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</si>
  <si>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</si>
  <si>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</si>
  <si>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</si>
  <si>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</si>
  <si>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</si>
  <si>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</si>
  <si>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</si>
  <si>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</si>
  <si>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</si>
  <si>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</si>
  <si>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</si>
  <si>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</si>
  <si>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</si>
  <si>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</si>
  <si>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</si>
  <si>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</si>
  <si>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</si>
  <si>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</si>
  <si>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</si>
  <si>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</si>
  <si>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</si>
  <si>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</si>
  <si>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</si>
  <si>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</si>
  <si>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</si>
  <si>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</si>
  <si>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</si>
  <si>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</si>
  <si>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</si>
  <si>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</si>
  <si>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</si>
  <si>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</si>
  <si>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</si>
  <si>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</si>
  <si>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</si>
  <si>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</si>
  <si>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</si>
  <si>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</si>
  <si>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</si>
  <si>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</si>
  <si>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</si>
  <si>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</si>
  <si>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</si>
  <si>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</si>
  <si>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</si>
  <si>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</si>
  <si>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</si>
  <si>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</si>
  <si>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</si>
  <si>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</si>
  <si>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</si>
  <si>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</si>
  <si>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</si>
  <si>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</si>
  <si>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</si>
  <si>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</si>
  <si>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</si>
  <si>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</si>
  <si>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</si>
  <si>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</si>
  <si>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</si>
  <si>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</si>
  <si>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</si>
  <si>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</si>
  <si>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</si>
  <si>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</si>
  <si>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</si>
  <si>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</si>
  <si>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</si>
  <si>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</si>
  <si>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</si>
  <si>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</si>
  <si>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</si>
  <si>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</si>
  <si>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</si>
  <si>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</si>
  <si>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</si>
  <si>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</si>
  <si>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</si>
  <si>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</si>
  <si>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</si>
  <si>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</si>
  <si>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</si>
  <si>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</si>
  <si>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</si>
  <si>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</si>
  <si>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</si>
  <si>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</si>
  <si>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</si>
  <si>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</si>
  <si>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</si>
  <si>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</si>
  <si>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</si>
  <si>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</si>
  <si>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</si>
  <si>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</si>
  <si>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</si>
  <si>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</si>
  <si>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</si>
  <si>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</si>
  <si>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</si>
  <si>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</si>
  <si>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</si>
  <si>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</si>
  <si>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</si>
  <si>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</si>
  <si>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</si>
  <si>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</si>
  <si>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</si>
  <si>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</si>
  <si>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</si>
  <si>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</si>
  <si>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</si>
  <si>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</si>
  <si>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</si>
  <si>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</si>
  <si>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</si>
  <si>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</si>
  <si>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</si>
  <si>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</si>
  <si>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</si>
  <si>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</si>
  <si>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</si>
  <si>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</si>
  <si>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</si>
  <si>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</si>
  <si>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</si>
  <si>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</si>
  <si>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</si>
  <si>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</si>
  <si>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</si>
  <si>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</si>
  <si>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</si>
  <si>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</si>
  <si>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</si>
  <si>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</si>
  <si>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</si>
  <si>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</si>
  <si>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</si>
  <si>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</si>
  <si>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</si>
  <si>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</si>
  <si>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</si>
  <si>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</si>
  <si>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</si>
  <si>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</si>
  <si>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</si>
  <si>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</si>
  <si>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</si>
  <si>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</si>
  <si>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</si>
  <si>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</si>
  <si>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</si>
  <si>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</si>
  <si>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</si>
  <si>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</si>
  <si>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</si>
  <si>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</si>
  <si>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</si>
  <si>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</si>
  <si>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</si>
  <si>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</si>
  <si>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</si>
  <si>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</si>
  <si>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</si>
  <si>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</si>
  <si>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</si>
  <si>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</si>
  <si>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</si>
  <si>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</si>
  <si>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</si>
  <si>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</si>
  <si>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</si>
  <si>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</si>
  <si>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</si>
  <si>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</si>
  <si>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</si>
  <si>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</si>
  <si>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</si>
  <si>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</si>
  <si>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</si>
  <si>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</si>
  <si>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</si>
  <si>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</si>
  <si>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</si>
  <si>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</si>
  <si>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</si>
  <si>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</si>
  <si>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</si>
  <si>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</si>
  <si>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</si>
  <si>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</si>
  <si>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</si>
  <si>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</si>
  <si>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</si>
  <si>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</si>
  <si>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</si>
  <si>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</si>
  <si>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</si>
  <si>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</si>
  <si>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</si>
  <si>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</si>
  <si>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</si>
  <si>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</si>
  <si>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</si>
  <si>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</si>
  <si>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</si>
  <si>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</si>
  <si>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</si>
  <si>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</si>
  <si>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</si>
  <si>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</si>
  <si>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</si>
  <si>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</si>
  <si>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</si>
  <si>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</si>
  <si>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</si>
  <si>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</si>
  <si>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</si>
  <si>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</si>
  <si>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</si>
  <si>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</si>
  <si>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</si>
  <si>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</si>
  <si>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</si>
  <si>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</si>
  <si>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</si>
  <si>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</si>
  <si>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</si>
  <si>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</si>
  <si>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</si>
  <si>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</si>
  <si>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</si>
  <si>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</si>
  <si>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</si>
  <si>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</si>
  <si>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</si>
  <si>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</si>
  <si>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</si>
  <si>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</si>
  <si>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</si>
  <si>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</si>
  <si>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</si>
  <si>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</si>
  <si>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</si>
  <si>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</si>
  <si>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</si>
  <si>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</si>
  <si>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</si>
  <si>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</si>
  <si>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</si>
  <si>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</si>
  <si>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</si>
  <si>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</si>
  <si>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</si>
  <si>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</si>
  <si>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</si>
  <si>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</si>
  <si>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</si>
  <si>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</si>
  <si>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</si>
  <si>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</si>
  <si>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</si>
  <si>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</si>
  <si>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</si>
  <si>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</si>
  <si>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</si>
  <si>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</si>
  <si>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</si>
  <si>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</si>
  <si>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</si>
  <si>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</si>
  <si>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</si>
  <si>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</si>
  <si>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</si>
  <si>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</si>
  <si>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</si>
  <si>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</si>
  <si>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</si>
  <si>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</si>
  <si>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</si>
  <si>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</si>
  <si>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</si>
  <si>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</si>
  <si>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</si>
  <si>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</si>
  <si>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</si>
  <si>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</si>
  <si>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</si>
  <si>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</si>
  <si>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</si>
  <si>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</si>
  <si>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</si>
  <si>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</si>
  <si>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</si>
  <si>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</si>
  <si>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</si>
  <si>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</si>
  <si>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</si>
  <si>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</si>
  <si>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</si>
  <si>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</si>
  <si>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</si>
  <si>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</si>
  <si>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</si>
  <si>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</si>
  <si>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</si>
  <si>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</si>
  <si>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</si>
  <si>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</si>
  <si>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</si>
  <si>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</si>
  <si>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</si>
  <si>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</si>
  <si>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</si>
  <si>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</si>
  <si>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</si>
  <si>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</si>
  <si>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</si>
  <si>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</si>
  <si>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</si>
  <si>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</si>
  <si>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</si>
  <si>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</si>
  <si>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</si>
  <si>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</si>
  <si>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</si>
  <si>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</si>
  <si>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</si>
  <si>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</si>
  <si>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</si>
  <si>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</si>
  <si>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</si>
  <si>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</si>
  <si>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</si>
  <si>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</si>
  <si>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</si>
  <si>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</si>
  <si>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</si>
  <si>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</si>
  <si>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</si>
  <si>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</si>
  <si>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</si>
  <si>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</si>
  <si>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</si>
  <si>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</si>
  <si>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</si>
  <si>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</si>
  <si>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</si>
  <si>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</si>
  <si>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</si>
  <si>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</si>
  <si>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</si>
  <si>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</si>
  <si>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</si>
  <si>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</si>
  <si>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</si>
  <si>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</si>
  <si>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</si>
  <si>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</si>
  <si>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</si>
  <si>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</si>
  <si>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</si>
  <si>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</si>
  <si>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</si>
  <si>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</si>
  <si>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</si>
  <si>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</si>
  <si>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</si>
  <si>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</si>
  <si>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</si>
  <si>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</si>
  <si>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</si>
  <si>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</si>
  <si>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</si>
  <si>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</si>
  <si>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</si>
  <si>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</si>
  <si>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</si>
  <si>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</si>
  <si>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</si>
  <si>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</si>
  <si>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</si>
  <si>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</si>
  <si>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</si>
  <si>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</si>
  <si>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</si>
  <si>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</si>
  <si>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</si>
  <si>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</si>
  <si>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</si>
  <si>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</si>
  <si>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</si>
  <si>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</si>
  <si>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</si>
  <si>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</si>
  <si>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</si>
  <si>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</si>
  <si>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</si>
  <si>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</si>
  <si>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</si>
  <si>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</si>
  <si>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</si>
  <si>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</si>
  <si>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</si>
  <si>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</si>
  <si>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</si>
  <si>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</si>
  <si>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</si>
  <si>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</si>
  <si>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</si>
  <si>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</si>
  <si>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</si>
  <si>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</si>
  <si>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</si>
  <si>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</si>
  <si>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</si>
  <si>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</si>
  <si>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</si>
  <si>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</si>
  <si>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</si>
  <si>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</si>
  <si>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</si>
  <si>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</si>
  <si>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</si>
  <si>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</si>
  <si>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</si>
  <si>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</si>
  <si>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</si>
  <si>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</si>
  <si>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</si>
  <si>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</si>
  <si>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</si>
  <si>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</si>
  <si>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</si>
  <si>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</si>
  <si>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</si>
  <si>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</si>
  <si>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</si>
  <si>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</si>
  <si>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</si>
  <si>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</si>
  <si>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</si>
  <si>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</si>
  <si>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</si>
  <si>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</si>
  <si>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</si>
  <si>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</si>
  <si>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</si>
  <si>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</si>
  <si>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</si>
  <si>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</si>
  <si>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</si>
  <si>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</si>
  <si>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</si>
  <si>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</si>
  <si>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</si>
  <si>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</si>
  <si>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</si>
  <si>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</si>
  <si>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</si>
  <si>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</si>
  <si>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</si>
  <si>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</si>
  <si>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</si>
  <si>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</si>
  <si>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</si>
  <si>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</si>
  <si>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</si>
  <si>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</si>
  <si>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</si>
  <si>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</si>
  <si>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</si>
  <si>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</si>
  <si>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</si>
  <si>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</si>
  <si>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</si>
  <si>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</si>
  <si>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</si>
  <si>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</si>
  <si>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</si>
  <si>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</si>
  <si>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</si>
  <si>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</si>
  <si>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</si>
  <si>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</si>
  <si>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</si>
  <si>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</si>
  <si>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</si>
  <si>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</si>
  <si>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</si>
  <si>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</si>
  <si>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</si>
  <si>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</si>
  <si>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</si>
  <si>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</si>
  <si>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</si>
  <si>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</si>
  <si>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</si>
  <si>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</si>
  <si>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</si>
  <si>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</si>
  <si>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</si>
  <si>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</si>
  <si>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</si>
  <si>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</si>
  <si>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</si>
  <si>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</si>
  <si>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</si>
  <si>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</si>
  <si>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</si>
  <si>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</si>
  <si>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</si>
  <si>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</si>
  <si>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</si>
  <si>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</si>
  <si>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</si>
  <si>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</si>
  <si>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</si>
  <si>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</si>
  <si>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</si>
  <si>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</si>
  <si>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</si>
  <si>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</si>
  <si>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</si>
  <si>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</si>
  <si>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</si>
  <si>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</si>
  <si>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</si>
  <si>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</si>
  <si>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</si>
  <si>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</si>
  <si>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</si>
  <si>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</si>
  <si>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</si>
  <si>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</si>
  <si>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</si>
  <si>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</si>
  <si>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</si>
  <si>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</si>
  <si>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</si>
  <si>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</si>
  <si>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</si>
  <si>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</si>
  <si>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</si>
  <si>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</si>
  <si>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</si>
  <si>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</si>
  <si>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</si>
  <si>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</si>
  <si>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</si>
  <si>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</si>
  <si>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</si>
  <si>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</si>
  <si>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</si>
  <si>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</si>
  <si>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</si>
  <si>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</si>
  <si>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</si>
  <si>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</si>
  <si>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</si>
  <si>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</si>
  <si>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</si>
  <si>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</si>
  <si>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</si>
  <si>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</si>
  <si>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</si>
  <si>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</si>
  <si>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</si>
  <si>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</si>
  <si>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</si>
  <si>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</si>
  <si>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</si>
  <si>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</si>
  <si>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</si>
  <si>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</si>
  <si>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</si>
  <si>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</si>
  <si>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</si>
  <si>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</si>
  <si>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</si>
  <si>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</si>
  <si>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</si>
  <si>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</si>
  <si>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</si>
  <si>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</si>
  <si>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</si>
  <si>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</si>
  <si>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</si>
  <si>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</si>
  <si>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</si>
  <si>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</si>
  <si>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</si>
  <si>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</si>
  <si>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</si>
  <si>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</si>
  <si>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</si>
  <si>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</si>
  <si>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</si>
  <si>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</si>
  <si>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</si>
  <si>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</si>
  <si>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</si>
  <si>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</si>
  <si>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</si>
  <si>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</si>
  <si>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</si>
  <si>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</si>
  <si>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</si>
  <si>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</si>
  <si>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</si>
  <si>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</si>
  <si>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</si>
  <si>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</si>
  <si>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</si>
  <si>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</si>
  <si>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</si>
  <si>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</si>
  <si>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</si>
  <si>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</si>
  <si>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</si>
  <si>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</si>
  <si>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</si>
  <si>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</si>
  <si>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</si>
  <si>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</si>
  <si>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</si>
  <si>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</si>
  <si>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</si>
  <si>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</si>
  <si>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</si>
  <si>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</si>
  <si>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</si>
  <si>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</si>
  <si>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</si>
  <si>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</si>
  <si>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</si>
  <si>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</si>
  <si>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</si>
  <si>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</si>
  <si>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</si>
  <si>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</si>
  <si>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</si>
  <si>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</si>
  <si>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</si>
  <si>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</si>
  <si>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</si>
  <si>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</si>
  <si>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</si>
  <si>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</si>
  <si>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</si>
  <si>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</si>
  <si>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</si>
  <si>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</si>
  <si>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</si>
  <si>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</si>
  <si>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</si>
  <si>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</si>
  <si>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</si>
  <si>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</si>
  <si>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</si>
  <si>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</si>
  <si>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</si>
  <si>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</si>
  <si>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</si>
  <si>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</si>
  <si>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</si>
  <si>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</si>
  <si>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</si>
  <si>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</si>
  <si>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</si>
  <si>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</si>
  <si>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</si>
  <si>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</si>
  <si>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</si>
  <si>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</si>
  <si>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</si>
  <si>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</si>
  <si>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</si>
  <si>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</si>
  <si>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</si>
  <si>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</si>
  <si>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</si>
  <si>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</si>
  <si>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</si>
  <si>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</si>
  <si>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</si>
  <si>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</si>
  <si>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</si>
  <si>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</si>
  <si>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</si>
  <si>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</si>
  <si>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</si>
  <si>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</si>
  <si>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</si>
  <si>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</si>
  <si>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</si>
  <si>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</si>
  <si>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</si>
  <si>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</si>
  <si>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</si>
  <si>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</si>
  <si>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</si>
  <si>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</si>
  <si>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</si>
  <si>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</si>
  <si>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</si>
  <si>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</si>
  <si>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</si>
  <si>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</si>
  <si>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</si>
  <si>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</si>
  <si>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</si>
  <si>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</si>
  <si>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</si>
  <si>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</si>
  <si>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</si>
  <si>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</si>
  <si>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</si>
  <si>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</si>
  <si>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</si>
  <si>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</si>
  <si>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</si>
  <si>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</si>
  <si>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</si>
  <si>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</si>
  <si>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</si>
  <si>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</si>
  <si>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</si>
  <si>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</si>
  <si>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</si>
  <si>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</si>
  <si>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</si>
  <si>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</si>
  <si>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</si>
  <si>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</si>
  <si>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</si>
  <si>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</si>
  <si>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</si>
  <si>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</si>
  <si>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</si>
  <si>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</si>
  <si>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</si>
  <si>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</si>
  <si>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</si>
  <si>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</si>
  <si>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</si>
  <si>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</si>
  <si>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</si>
  <si>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</si>
  <si>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</si>
  <si>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</si>
  <si>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</si>
  <si>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</si>
  <si>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</si>
  <si>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</si>
  <si>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</si>
  <si>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</si>
  <si>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</si>
  <si>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</si>
  <si>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</si>
  <si>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</si>
  <si>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</si>
  <si>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</si>
  <si>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</si>
  <si>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</si>
  <si>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</si>
  <si>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</si>
  <si>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</si>
  <si>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</si>
  <si>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</si>
  <si>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</si>
  <si>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</si>
  <si>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</si>
  <si>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</si>
  <si>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</si>
  <si>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</si>
  <si>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</si>
  <si>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</si>
  <si>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</si>
  <si>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</si>
  <si>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</si>
  <si>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</si>
  <si>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</si>
  <si>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</si>
  <si>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</si>
  <si>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</si>
  <si>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</si>
  <si>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</si>
  <si>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</si>
  <si>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</si>
  <si>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</si>
  <si>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</si>
  <si>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</si>
  <si>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</si>
  <si>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</si>
  <si>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</si>
  <si>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</si>
  <si>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</si>
  <si>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</si>
  <si>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</si>
  <si>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</si>
  <si>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</si>
  <si>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</si>
  <si>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</si>
  <si>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</si>
  <si>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</si>
  <si>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</si>
  <si>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</si>
  <si>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</si>
  <si>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</si>
  <si>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</si>
  <si>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</si>
  <si>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</si>
  <si>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</si>
  <si>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</si>
  <si>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</si>
  <si>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</si>
  <si>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</si>
  <si>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</si>
  <si>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</si>
  <si>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</si>
  <si>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</si>
  <si>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</si>
  <si>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</si>
  <si>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</si>
  <si>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</si>
  <si>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</si>
  <si>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</si>
  <si>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</si>
  <si>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</si>
  <si>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</si>
  <si>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</si>
  <si>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</si>
  <si>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</si>
  <si>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</si>
  <si>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</si>
  <si>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</si>
  <si>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</si>
  <si>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</si>
  <si>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</si>
  <si>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</si>
  <si>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</si>
  <si>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</si>
  <si>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</si>
  <si>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</si>
  <si>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</si>
  <si>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</si>
  <si>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</si>
  <si>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</si>
  <si>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</si>
  <si>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</si>
  <si>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</si>
  <si>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</si>
  <si>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</si>
  <si>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</si>
  <si>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</si>
  <si>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</si>
  <si>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</si>
  <si>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</si>
  <si>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</si>
  <si>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</si>
  <si>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</si>
  <si>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</si>
  <si>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</si>
  <si>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</si>
  <si>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</si>
  <si>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</si>
  <si>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</si>
  <si>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</si>
  <si>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</si>
  <si>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</si>
  <si>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</si>
  <si>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</si>
  <si>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</si>
  <si>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</si>
  <si>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</si>
  <si>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</si>
  <si>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</si>
  <si>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</si>
  <si>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</si>
  <si>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</si>
  <si>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</si>
  <si>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</si>
  <si>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</si>
  <si>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</si>
  <si>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</si>
  <si>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</si>
  <si>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</si>
  <si>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</si>
  <si>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</si>
  <si>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</si>
  <si>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</si>
  <si>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</si>
  <si>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</si>
  <si>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</si>
  <si>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</si>
  <si>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</si>
  <si>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</si>
  <si>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</si>
  <si>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</si>
  <si>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</si>
  <si>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</si>
  <si>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</si>
  <si>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</si>
  <si>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</si>
  <si>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</si>
  <si>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</si>
  <si>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</si>
  <si>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</si>
  <si>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</si>
  <si>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</si>
  <si>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</si>
  <si>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</si>
  <si>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</si>
  <si>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</si>
  <si>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</si>
  <si>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</si>
  <si>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</si>
  <si>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</si>
  <si>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</si>
  <si>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</si>
  <si>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</si>
  <si>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</si>
  <si>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</si>
  <si>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</si>
  <si>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</si>
  <si>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</si>
  <si>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</si>
  <si>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</si>
  <si>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</si>
  <si>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</si>
  <si>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</si>
  <si>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</si>
  <si>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</si>
  <si>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</si>
  <si>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</si>
  <si>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</si>
  <si>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</si>
  <si>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</si>
  <si>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</si>
  <si>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</si>
  <si>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</si>
  <si>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</si>
  <si>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</si>
  <si>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</si>
  <si>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</si>
  <si>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</si>
  <si>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</si>
  <si>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</si>
  <si>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</si>
  <si>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</si>
  <si>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</si>
  <si>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</si>
  <si>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</si>
  <si>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</si>
  <si>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</si>
  <si>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</si>
  <si>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</si>
  <si>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</si>
  <si>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</si>
  <si>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</si>
  <si>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</si>
  <si>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</si>
  <si>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</si>
  <si>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</si>
  <si>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</si>
  <si>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</si>
  <si>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</si>
  <si>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</si>
  <si>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</si>
  <si>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</si>
  <si>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</si>
  <si>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</si>
  <si>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</si>
  <si>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</si>
  <si>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</si>
  <si>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</si>
  <si>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</si>
  <si>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</si>
  <si>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</si>
  <si>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</si>
  <si>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</si>
  <si>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</si>
  <si>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</si>
  <si>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</si>
  <si>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</si>
  <si>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</si>
  <si>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</si>
  <si>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</si>
  <si>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</si>
  <si>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</si>
  <si>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</si>
  <si>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</si>
  <si>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</si>
  <si>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</si>
  <si>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</si>
  <si>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</si>
  <si>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</si>
  <si>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</si>
  <si>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</si>
  <si>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</si>
  <si>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</si>
  <si>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</si>
  <si>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</si>
  <si>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</si>
  <si>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</si>
  <si>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</si>
  <si>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</si>
  <si>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</si>
  <si>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</si>
  <si>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</si>
  <si>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</si>
  <si>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</si>
  <si>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</si>
  <si>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</si>
  <si>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</si>
  <si>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</si>
  <si>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</si>
  <si>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</si>
  <si>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</si>
  <si>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</si>
  <si>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</si>
  <si>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</si>
  <si>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</si>
  <si>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</si>
  <si>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</si>
  <si>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</si>
  <si>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</si>
  <si>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</si>
  <si>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</si>
  <si>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</si>
  <si>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</si>
  <si>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</si>
  <si>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</si>
  <si>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</si>
  <si>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</si>
  <si>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</si>
  <si>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</si>
  <si>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</si>
  <si>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</si>
  <si>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</si>
  <si>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</si>
  <si>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</si>
  <si>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</si>
  <si>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</si>
  <si>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</si>
  <si>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</si>
  <si>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</si>
  <si>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</si>
  <si>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</si>
  <si>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</si>
  <si>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</si>
  <si>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</si>
  <si>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</si>
  <si>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</si>
  <si>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</si>
  <si>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</si>
  <si>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</si>
  <si>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</si>
  <si>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</si>
  <si>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</si>
  <si>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</si>
  <si>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</si>
  <si>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</si>
  <si>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</si>
  <si>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</si>
  <si>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</si>
  <si>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</si>
  <si>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</si>
  <si>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</si>
  <si>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</si>
  <si>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</si>
  <si>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</si>
  <si>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</si>
  <si>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</si>
  <si>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</si>
  <si>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</si>
  <si>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</si>
  <si>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</si>
  <si>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</si>
  <si>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</si>
  <si>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</si>
  <si>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</si>
  <si>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</si>
  <si>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</si>
  <si>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</si>
  <si>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</si>
  <si>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</si>
  <si>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</si>
  <si>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</si>
  <si>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</si>
  <si>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</si>
  <si>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</si>
  <si>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</si>
  <si>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</si>
  <si>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</si>
  <si>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</si>
  <si>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</si>
  <si>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</si>
  <si>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</si>
  <si>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</si>
  <si>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</si>
  <si>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</si>
  <si>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</si>
  <si>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</si>
  <si>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</si>
  <si>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</si>
  <si>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</si>
  <si>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</si>
  <si>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</si>
  <si>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</si>
  <si>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</si>
  <si>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</si>
  <si>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</si>
  <si>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</si>
  <si>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</si>
  <si>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</si>
  <si>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</si>
  <si>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</si>
  <si>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</si>
  <si>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</si>
  <si>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</si>
  <si>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</si>
  <si>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</si>
  <si>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</si>
  <si>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</si>
  <si>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</si>
  <si>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</si>
  <si>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</si>
  <si>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</si>
  <si>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</si>
  <si>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</si>
  <si>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</si>
  <si>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</si>
  <si>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</si>
  <si>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</si>
  <si>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</si>
  <si>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</si>
  <si>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</si>
  <si>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</si>
  <si>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</si>
  <si>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</si>
  <si>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</si>
  <si>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</si>
  <si>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</si>
  <si>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</si>
  <si>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</si>
  <si>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</si>
  <si>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</si>
  <si>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</si>
  <si>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</si>
  <si>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</si>
  <si>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</si>
  <si>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</si>
  <si>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</si>
  <si>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</si>
  <si>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</si>
  <si>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</si>
  <si>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</si>
  <si>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</si>
  <si>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</si>
  <si>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</si>
  <si>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</si>
  <si>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</si>
  <si>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</si>
  <si>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</si>
  <si>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</si>
  <si>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</si>
  <si>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</si>
  <si>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</si>
  <si>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</si>
  <si>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</si>
  <si>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</si>
  <si>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</si>
  <si>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</si>
  <si>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</si>
  <si>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</si>
  <si>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</si>
  <si>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</si>
  <si>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</si>
  <si>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</si>
  <si>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</si>
  <si>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</si>
  <si>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</si>
  <si>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</si>
  <si>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</si>
  <si>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</si>
  <si>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</si>
  <si>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</si>
  <si>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</si>
  <si>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</si>
  <si>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</si>
  <si>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</si>
  <si>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</si>
  <si>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</si>
  <si>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</si>
  <si>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</si>
  <si>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</si>
  <si>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</si>
  <si>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</si>
  <si>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</si>
  <si>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</si>
  <si>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</si>
  <si>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</si>
  <si>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</si>
  <si>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</si>
  <si>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</si>
  <si>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</si>
  <si>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</si>
  <si>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</si>
  <si>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</si>
  <si>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</si>
  <si>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</si>
  <si>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</si>
  <si>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</si>
  <si>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</si>
  <si>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</si>
  <si>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</si>
  <si>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</si>
  <si>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</si>
  <si>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</si>
  <si>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</si>
  <si>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</si>
  <si>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</si>
  <si>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</si>
  <si>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</si>
  <si>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</si>
  <si>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</si>
  <si>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</si>
  <si>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</si>
  <si>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</si>
  <si>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</si>
  <si>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</si>
  <si>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</si>
  <si>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</si>
  <si>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</si>
  <si>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</si>
  <si>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</si>
  <si>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</si>
  <si>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</si>
  <si>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</si>
  <si>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</si>
  <si>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</si>
  <si>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</si>
  <si>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</si>
  <si>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</si>
  <si>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</si>
  <si>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</si>
  <si>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</si>
  <si>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</si>
  <si>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</si>
  <si>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</si>
  <si>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</si>
  <si>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</si>
  <si>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</si>
  <si>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</si>
  <si>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</si>
  <si>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</si>
  <si>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</si>
  <si>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</si>
  <si>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</si>
  <si>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</si>
  <si>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</si>
  <si>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</si>
  <si>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</si>
  <si>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</si>
  <si>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</si>
  <si>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</si>
  <si>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</si>
  <si>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</si>
  <si>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</si>
  <si>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</si>
  <si>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</si>
  <si>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</si>
  <si>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</si>
  <si>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</si>
  <si>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</si>
  <si>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</si>
  <si>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</si>
  <si>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</si>
  <si>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</si>
  <si>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</si>
  <si>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</si>
  <si>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</si>
  <si>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</si>
  <si>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</si>
  <si>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</si>
  <si>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</si>
  <si>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</si>
  <si>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</si>
  <si>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</si>
  <si>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</si>
  <si>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</si>
  <si>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</si>
  <si>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</si>
  <si>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</si>
  <si>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</si>
  <si>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</si>
  <si>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</si>
  <si>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</si>
  <si>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</si>
  <si>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</si>
  <si>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</si>
  <si>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</si>
  <si>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</si>
  <si>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</si>
  <si>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</si>
  <si>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</si>
  <si>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</si>
  <si>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</si>
  <si>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</si>
  <si>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</si>
  <si>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</si>
  <si>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</si>
  <si>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</si>
  <si>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</si>
  <si>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</si>
  <si>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</si>
  <si>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</si>
  <si>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</si>
  <si>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</si>
  <si>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</si>
  <si>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</si>
  <si>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</si>
  <si>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</si>
  <si>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</si>
  <si>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</si>
  <si>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</si>
  <si>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</si>
  <si>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</si>
  <si>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</si>
  <si>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</si>
  <si>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</si>
  <si>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</si>
  <si>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</si>
  <si>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</si>
  <si>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</si>
  <si>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</si>
  <si>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</si>
  <si>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</si>
  <si>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</si>
  <si>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</si>
  <si>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</si>
  <si>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</si>
  <si>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</si>
  <si>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</si>
  <si>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</si>
  <si>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</si>
  <si>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</si>
  <si>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</si>
  <si>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</si>
  <si>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</si>
  <si>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</si>
  <si>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</si>
  <si>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</si>
  <si>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</si>
  <si>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</si>
  <si>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</si>
  <si>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</si>
  <si>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</si>
  <si>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</si>
  <si>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</si>
  <si>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</si>
  <si>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</si>
  <si>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</si>
  <si>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</si>
  <si>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</si>
  <si>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</si>
  <si>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</si>
  <si>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</si>
  <si>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</si>
  <si>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</si>
  <si>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</si>
  <si>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</si>
  <si>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</si>
  <si>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</si>
  <si>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</si>
  <si>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</si>
  <si>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</si>
  <si>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</si>
  <si>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</si>
  <si>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</si>
  <si>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</si>
  <si>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</si>
  <si>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</si>
  <si>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</si>
  <si>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</si>
  <si>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</si>
  <si>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</si>
  <si>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</si>
  <si>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</si>
  <si>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</si>
  <si>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</si>
  <si>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</si>
  <si>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</si>
  <si>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</si>
  <si>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</si>
  <si>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</si>
  <si>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</si>
  <si>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</si>
  <si>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</si>
  <si>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</si>
  <si>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</si>
  <si>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</si>
  <si>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</si>
  <si>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</si>
  <si>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</si>
  <si>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</si>
  <si>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</si>
  <si>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</si>
  <si>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</si>
  <si>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</si>
  <si>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</si>
  <si>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</si>
  <si>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</si>
  <si>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</si>
  <si>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</si>
  <si>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</si>
  <si>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</si>
  <si>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</si>
  <si>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</si>
  <si>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</si>
  <si>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</si>
  <si>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</si>
  <si>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</si>
  <si>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</si>
  <si>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</si>
  <si>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</si>
  <si>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</si>
  <si>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</si>
  <si>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</si>
  <si>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</si>
  <si>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</si>
  <si>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</si>
  <si>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</si>
  <si>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</si>
  <si>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</si>
  <si>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</si>
  <si>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</si>
  <si>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</si>
  <si>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</si>
  <si>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</si>
  <si>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</si>
  <si>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</si>
  <si>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</si>
  <si>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</si>
  <si>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</si>
  <si>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</si>
  <si>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</si>
  <si>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</si>
  <si>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</si>
  <si>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</si>
  <si>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</si>
  <si>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</si>
  <si>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</si>
  <si>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</si>
  <si>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</si>
  <si>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</si>
  <si>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</si>
  <si>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</si>
  <si>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</si>
  <si>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</si>
  <si>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</si>
  <si>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</si>
  <si>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</si>
  <si>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</si>
  <si>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</si>
  <si>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</si>
  <si>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</si>
  <si>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</si>
  <si>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</si>
  <si>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</si>
  <si>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</si>
  <si>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</si>
  <si>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</si>
  <si>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</si>
  <si>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</si>
  <si>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</si>
  <si>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</si>
  <si>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</si>
  <si>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</si>
  <si>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</si>
  <si>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</si>
  <si>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</si>
  <si>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</si>
  <si>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</si>
  <si>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</si>
  <si>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</si>
  <si>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</si>
  <si>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</si>
  <si>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</si>
  <si>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</si>
  <si>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</si>
  <si>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</si>
  <si>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</si>
  <si>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</si>
  <si>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</si>
  <si>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</si>
  <si>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</si>
  <si>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</si>
  <si>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</si>
  <si>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</si>
  <si>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</si>
  <si>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</si>
  <si>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</si>
  <si>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</si>
  <si>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</si>
  <si>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</si>
  <si>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</si>
  <si>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</si>
  <si>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</si>
  <si>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</si>
  <si>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</si>
  <si>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</si>
  <si>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</si>
  <si>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</si>
  <si>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</si>
  <si>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</si>
  <si>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</si>
  <si>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</si>
  <si>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</si>
  <si>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</si>
  <si>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</si>
  <si>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</si>
  <si>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</si>
  <si>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</si>
  <si>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</si>
  <si>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</si>
  <si>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</si>
  <si>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</si>
  <si>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</si>
  <si>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</si>
  <si>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</si>
  <si>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</si>
  <si>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</si>
  <si>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</si>
  <si>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</si>
  <si>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</si>
  <si>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</si>
  <si>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</si>
  <si>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</si>
  <si>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</si>
  <si>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</si>
  <si>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</si>
  <si>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</si>
  <si>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</si>
  <si>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</si>
  <si>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</si>
  <si>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</si>
  <si>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</si>
  <si>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</si>
  <si>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</si>
  <si>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</si>
  <si>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</si>
  <si>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</si>
  <si>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</si>
  <si>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</si>
  <si>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</si>
  <si>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</si>
  <si>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</si>
  <si>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</si>
  <si>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</si>
  <si>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</si>
  <si>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</si>
  <si>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</si>
  <si>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</si>
  <si>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</si>
  <si>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</si>
  <si>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</si>
  <si>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</si>
  <si>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</si>
  <si>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</si>
  <si>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</si>
  <si>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</si>
  <si>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</si>
  <si>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</si>
  <si>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</si>
  <si>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</si>
  <si>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</si>
  <si>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</si>
  <si>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</si>
  <si>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</si>
  <si>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</si>
  <si>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</si>
  <si>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</si>
  <si>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</si>
  <si>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</si>
  <si>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</si>
  <si>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</si>
  <si>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</si>
  <si>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</si>
  <si>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</si>
  <si>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</si>
  <si>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</si>
  <si>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</si>
  <si>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</si>
  <si>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</si>
  <si>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</si>
  <si>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</si>
  <si>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</si>
  <si>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</si>
  <si>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</si>
  <si>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</si>
  <si>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</si>
  <si>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</si>
  <si>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</si>
  <si>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</si>
  <si>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</si>
  <si>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</si>
  <si>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</si>
  <si>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</si>
  <si>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</si>
  <si>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</si>
  <si>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</si>
  <si>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</si>
  <si>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</si>
  <si>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</si>
  <si>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</si>
  <si>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</si>
  <si>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</si>
  <si>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</si>
  <si>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</si>
  <si>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</si>
  <si>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</si>
  <si>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</si>
  <si>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</si>
  <si>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</si>
  <si>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</si>
  <si>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</si>
  <si>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</si>
  <si>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</si>
  <si>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</si>
  <si>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</si>
  <si>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</si>
  <si>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</si>
  <si>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</si>
  <si>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</si>
  <si>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</si>
  <si>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</si>
  <si>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</si>
  <si>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</si>
  <si>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</si>
  <si>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</si>
  <si>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</si>
  <si>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</si>
  <si>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</si>
  <si>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</si>
  <si>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</si>
  <si>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</si>
  <si>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</si>
  <si>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</si>
  <si>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</si>
  <si>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</si>
  <si>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</si>
  <si>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</si>
  <si>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</si>
  <si>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</si>
  <si>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</si>
  <si>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</si>
  <si>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</si>
  <si>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</si>
  <si>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</si>
  <si>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</si>
  <si>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</si>
  <si>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</si>
  <si>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</si>
  <si>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</si>
  <si>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</si>
  <si>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</si>
  <si>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</si>
  <si>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</si>
  <si>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</si>
  <si>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</si>
  <si>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</si>
  <si>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</si>
  <si>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</si>
  <si>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</si>
  <si>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</si>
  <si>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</si>
  <si>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</si>
  <si>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</si>
  <si>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</si>
  <si>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</si>
  <si>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</si>
  <si>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</si>
  <si>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</si>
  <si>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</si>
  <si>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</si>
  <si>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</si>
  <si>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</si>
  <si>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</si>
  <si>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</si>
  <si>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</si>
  <si>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</si>
  <si>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</si>
  <si>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</si>
  <si>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</si>
  <si>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</si>
  <si>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</si>
  <si>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</si>
  <si>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</si>
  <si>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</si>
  <si>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</si>
  <si>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</si>
  <si>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</si>
  <si>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</si>
  <si>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</si>
  <si>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</si>
  <si>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</si>
  <si>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</si>
  <si>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</si>
  <si>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</si>
  <si>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</si>
  <si>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</si>
  <si>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</si>
  <si>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</si>
  <si>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</si>
  <si>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</si>
  <si>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</si>
  <si>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</si>
  <si>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</si>
  <si>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</si>
  <si>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</si>
  <si>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</si>
  <si>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</si>
  <si>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</si>
  <si>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</si>
  <si>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</si>
  <si>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</si>
  <si>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</si>
  <si>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</si>
  <si>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</si>
  <si>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</si>
  <si>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</si>
  <si>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</si>
  <si>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</si>
  <si>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</si>
  <si>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</si>
  <si>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</si>
  <si>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</si>
  <si>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</si>
  <si>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</si>
  <si>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</si>
  <si>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</si>
  <si>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</si>
  <si>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</si>
  <si>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</si>
  <si>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</si>
  <si>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</si>
  <si>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</si>
  <si>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</si>
  <si>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</si>
  <si>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</si>
  <si>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</si>
  <si>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</si>
  <si>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</si>
  <si>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</si>
  <si>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</si>
  <si>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</si>
  <si>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</si>
  <si>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</si>
  <si>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</si>
  <si>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</si>
  <si>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</si>
  <si>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</si>
  <si>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</si>
  <si>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</si>
  <si>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</si>
  <si>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</si>
  <si>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</si>
  <si>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</si>
  <si>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</si>
  <si>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</si>
  <si>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</si>
  <si>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</si>
  <si>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</si>
  <si>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</si>
  <si>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</si>
  <si>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</si>
  <si>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</si>
  <si>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</si>
  <si>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</si>
  <si>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</si>
  <si>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</si>
  <si>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</si>
  <si>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</si>
  <si>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</si>
  <si>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</si>
  <si>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</si>
  <si>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</si>
  <si>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</si>
  <si>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</si>
  <si>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</si>
  <si>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</si>
  <si>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</si>
  <si>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</si>
  <si>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</si>
  <si>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</si>
  <si>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</si>
  <si>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</si>
  <si>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</si>
  <si>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</si>
  <si>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</si>
  <si>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</si>
  <si>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</si>
  <si>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</si>
  <si>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</si>
  <si>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</si>
  <si>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</si>
  <si>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</si>
  <si>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</si>
  <si>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</si>
  <si>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</si>
  <si>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</si>
  <si>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</si>
  <si>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</si>
  <si>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</si>
  <si>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</si>
  <si>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</si>
  <si>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</si>
  <si>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</si>
  <si>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</si>
  <si>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</si>
  <si>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</si>
  <si>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</si>
  <si>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</si>
  <si>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</si>
  <si>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</si>
  <si>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</si>
  <si>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</si>
  <si>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</si>
  <si>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</si>
  <si>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</si>
  <si>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</si>
  <si>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</si>
  <si>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</si>
  <si>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</si>
  <si>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</si>
  <si>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</si>
  <si>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</si>
  <si>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</si>
  <si>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</si>
  <si>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</si>
  <si>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</si>
  <si>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</si>
  <si>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</si>
  <si>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</si>
  <si>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</si>
  <si>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</si>
  <si>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</si>
  <si>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</si>
  <si>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</si>
  <si>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</si>
  <si>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</si>
  <si>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</si>
  <si>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</si>
  <si>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</si>
  <si>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</si>
  <si>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</si>
  <si>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</si>
  <si>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</si>
  <si>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</si>
  <si>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</si>
  <si>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</si>
  <si>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</si>
  <si>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</si>
  <si>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</si>
  <si>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</si>
  <si>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</si>
  <si>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</si>
  <si>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</si>
  <si>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</si>
  <si>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</si>
  <si>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</si>
  <si>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</si>
  <si>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</si>
  <si>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</si>
  <si>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</si>
  <si>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</si>
  <si>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</si>
  <si>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</si>
  <si>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</si>
  <si>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</si>
  <si>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</si>
  <si>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</si>
  <si>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</si>
  <si>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</si>
  <si>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</si>
  <si>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</si>
  <si>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</si>
  <si>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</si>
  <si>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</si>
  <si>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</si>
  <si>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</si>
  <si>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</si>
  <si>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</si>
  <si>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</si>
  <si>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</si>
  <si>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</si>
  <si>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</si>
  <si>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</si>
  <si>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</si>
  <si>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</si>
  <si>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</si>
  <si>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</si>
  <si>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</si>
  <si>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</si>
  <si>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</si>
  <si>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</si>
  <si>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</si>
  <si>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</si>
  <si>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</si>
  <si>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</si>
  <si>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</si>
  <si>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</si>
  <si>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</si>
  <si>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</si>
  <si>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</si>
  <si>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</si>
  <si>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</si>
  <si>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</si>
  <si>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</si>
  <si>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</si>
  <si>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</si>
  <si>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</si>
  <si>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</si>
  <si>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</si>
  <si>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</si>
  <si>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</si>
  <si>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</si>
  <si>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</si>
  <si>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</si>
  <si>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</si>
  <si>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</si>
  <si>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</si>
  <si>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</si>
  <si>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</si>
  <si>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</si>
  <si>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</si>
  <si>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</si>
  <si>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</si>
  <si>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</si>
  <si>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</si>
  <si>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</si>
  <si>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</si>
  <si>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</si>
  <si>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</si>
  <si>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</si>
  <si>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</si>
  <si>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</si>
  <si>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</si>
  <si>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</si>
  <si>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</si>
  <si>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</si>
  <si>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</si>
  <si>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</si>
  <si>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</si>
  <si>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</si>
  <si>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</si>
  <si>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</si>
  <si>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</si>
  <si>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</si>
  <si>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</si>
  <si>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</si>
  <si>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</si>
  <si>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</si>
  <si>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</si>
  <si>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</si>
  <si>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</si>
  <si>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</si>
  <si>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</si>
  <si>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</si>
  <si>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</si>
  <si>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</si>
  <si>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</si>
  <si>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</si>
  <si>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</si>
  <si>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</si>
  <si>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</si>
  <si>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</si>
  <si>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</si>
  <si>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</si>
  <si>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</si>
  <si>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</si>
  <si>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</si>
  <si>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</si>
  <si>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</si>
  <si>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</si>
  <si>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</si>
  <si>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</si>
  <si>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</si>
  <si>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</si>
  <si>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</si>
  <si>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</si>
  <si>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</si>
  <si>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</si>
  <si>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</si>
  <si>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</si>
  <si>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</si>
  <si>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</si>
  <si>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</si>
  <si>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</si>
  <si>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</si>
  <si>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</si>
  <si>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</si>
  <si>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</si>
  <si>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</si>
  <si>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</si>
  <si>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</si>
  <si>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</si>
  <si>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</si>
  <si>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</si>
  <si>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</si>
  <si>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</si>
  <si>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</si>
  <si>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</si>
  <si>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</si>
  <si>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</si>
  <si>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</si>
  <si>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</si>
  <si>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</si>
  <si>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</si>
  <si>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</si>
  <si>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</si>
  <si>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</si>
  <si>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</si>
  <si>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</si>
  <si>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</si>
  <si>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</si>
  <si>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</si>
  <si>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</si>
  <si>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</si>
  <si>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</si>
  <si>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</si>
  <si>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</si>
  <si>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</si>
  <si>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</si>
  <si>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</si>
  <si>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</si>
  <si>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</si>
  <si>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</si>
  <si>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</si>
  <si>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</si>
  <si>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</si>
  <si>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</si>
  <si>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</si>
  <si>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</si>
  <si>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</si>
  <si>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</si>
  <si>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</si>
  <si>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</si>
  <si>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</si>
  <si>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</si>
  <si>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</si>
  <si>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</si>
  <si>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</si>
  <si>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</si>
  <si>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</si>
  <si>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</si>
  <si>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</si>
  <si>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</si>
  <si>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</si>
  <si>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</si>
  <si>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</si>
  <si>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</si>
  <si>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</si>
  <si>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</si>
  <si>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</si>
  <si>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</si>
  <si>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</si>
  <si>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</si>
  <si>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</si>
  <si>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</si>
  <si>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</si>
  <si>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</si>
  <si>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</si>
  <si>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</si>
  <si>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</si>
  <si>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</si>
  <si>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</si>
  <si>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</si>
  <si>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</si>
  <si>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</si>
  <si>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</si>
  <si>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</si>
  <si>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</si>
  <si>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</si>
  <si>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</si>
  <si>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</si>
  <si>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</si>
  <si>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</si>
  <si>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</si>
  <si>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</si>
  <si>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</si>
  <si>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</si>
  <si>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</si>
  <si>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</si>
  <si>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</si>
  <si>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</si>
  <si>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</si>
  <si>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</si>
  <si>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</si>
  <si>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</si>
  <si>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</si>
  <si>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</si>
  <si>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</si>
  <si>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</si>
  <si>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</si>
  <si>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</si>
  <si>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</si>
  <si>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</si>
  <si>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</si>
  <si>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</si>
  <si>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</si>
  <si>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</si>
  <si>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</si>
  <si>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</si>
  <si>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</si>
  <si>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</si>
  <si>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</si>
  <si>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</si>
  <si>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</si>
  <si>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</si>
  <si>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</si>
  <si>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</si>
  <si>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</si>
  <si>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</si>
  <si>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</si>
  <si>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</si>
  <si>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</si>
  <si>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</si>
  <si>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</si>
  <si>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</si>
  <si>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</si>
  <si>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</si>
  <si>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</si>
  <si>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</si>
  <si>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</si>
  <si>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</si>
  <si>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</si>
  <si>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</si>
  <si>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</si>
  <si>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</si>
  <si>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</si>
  <si>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</si>
  <si>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</si>
  <si>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</si>
  <si>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</si>
  <si>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</si>
  <si>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</si>
  <si>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</si>
  <si>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</si>
  <si>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</si>
  <si>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</si>
  <si>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</si>
  <si>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</si>
  <si>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</si>
  <si>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</si>
  <si>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</si>
  <si>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</si>
  <si>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</si>
  <si>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</si>
  <si>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</si>
  <si>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</si>
  <si>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</si>
  <si>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</si>
  <si>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</si>
  <si>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</si>
  <si>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</si>
  <si>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</si>
  <si>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</si>
  <si>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</si>
  <si>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</si>
  <si>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</si>
  <si>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</si>
  <si>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</si>
  <si>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</si>
  <si>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</si>
  <si>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</si>
  <si>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</si>
  <si>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</si>
  <si>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</si>
  <si>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</si>
  <si>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</si>
  <si>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</si>
  <si>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</si>
  <si>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</si>
  <si>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</si>
  <si>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</si>
  <si>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</si>
  <si>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</si>
  <si>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</si>
  <si>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</si>
  <si>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</si>
  <si>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</si>
  <si>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</si>
  <si>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</si>
  <si>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</si>
  <si>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</si>
  <si>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</si>
  <si>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</si>
  <si>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</si>
  <si>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</si>
  <si>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</si>
  <si>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</si>
  <si>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</si>
  <si>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</si>
  <si>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</si>
  <si>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</si>
  <si>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</si>
  <si>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</si>
  <si>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</si>
  <si>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</si>
  <si>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</si>
  <si>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</si>
  <si>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</si>
  <si>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</si>
  <si>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</si>
  <si>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</si>
  <si>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</si>
  <si>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</si>
  <si>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</si>
  <si>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</si>
  <si>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</si>
  <si>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</si>
  <si>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</si>
  <si>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</si>
  <si>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</si>
  <si>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</si>
  <si>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</si>
  <si>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</si>
  <si>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</si>
  <si>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</si>
  <si>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</si>
  <si>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</si>
  <si>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</si>
  <si>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</si>
  <si>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</si>
  <si>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</si>
  <si>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</si>
  <si>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</si>
  <si>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</si>
  <si>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</si>
  <si>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</si>
  <si>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</si>
  <si>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</si>
  <si>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</si>
  <si>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</si>
  <si>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</si>
  <si>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</si>
  <si>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</si>
  <si>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</si>
  <si>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</si>
  <si>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</si>
  <si>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</si>
  <si>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</si>
  <si>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</si>
  <si>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</si>
  <si>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</si>
  <si>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</si>
  <si>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</si>
  <si>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</si>
  <si>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</si>
  <si>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</si>
  <si>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</si>
  <si>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</si>
  <si>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</si>
  <si>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</si>
  <si>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</si>
  <si>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</si>
  <si>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</si>
  <si>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</si>
  <si>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</si>
  <si>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</si>
  <si>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</si>
  <si>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</si>
  <si>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</si>
  <si>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</si>
  <si>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</si>
  <si>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</si>
  <si>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</si>
  <si>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</si>
  <si>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</si>
  <si>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</si>
  <si>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</si>
  <si>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</si>
  <si>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</si>
  <si>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</si>
  <si>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</si>
  <si>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</si>
  <si>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</si>
  <si>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</si>
  <si>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</si>
  <si>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</si>
  <si>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</si>
  <si>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</si>
  <si>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</si>
  <si>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</si>
  <si>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</si>
  <si>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</si>
  <si>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</si>
  <si>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</si>
  <si>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</si>
  <si>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</si>
  <si>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</si>
  <si>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</si>
  <si>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</si>
  <si>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</si>
  <si>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</si>
  <si>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</si>
  <si>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</si>
  <si>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</si>
  <si>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</si>
  <si>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</si>
  <si>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</si>
  <si>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</si>
  <si>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</si>
  <si>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</si>
  <si>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</si>
  <si>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</si>
  <si>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</si>
  <si>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</si>
  <si>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</si>
  <si>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</si>
  <si>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</si>
  <si>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</si>
  <si>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</si>
  <si>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</si>
  <si>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</si>
  <si>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</si>
  <si>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</si>
  <si>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</si>
  <si>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</si>
  <si>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</si>
  <si>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</si>
  <si>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</si>
  <si>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</si>
  <si>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</si>
  <si>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</si>
  <si>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</si>
  <si>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</si>
  <si>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</si>
  <si>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</si>
  <si>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</si>
  <si>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</si>
  <si>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</si>
  <si>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</si>
  <si>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</si>
  <si>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</si>
  <si>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</si>
  <si>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</si>
  <si>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</si>
  <si>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</si>
  <si>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</si>
  <si>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</si>
  <si>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</si>
  <si>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</si>
  <si>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</si>
  <si>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</si>
  <si>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</si>
  <si>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</si>
  <si>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</si>
  <si>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</si>
  <si>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</si>
  <si>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</si>
  <si>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</si>
  <si>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</si>
  <si>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</si>
  <si>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</si>
  <si>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</si>
  <si>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</si>
  <si>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</si>
  <si>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</si>
  <si>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</si>
  <si>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</si>
  <si>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</si>
  <si>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</si>
  <si>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</si>
  <si>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</si>
  <si>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</si>
  <si>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</si>
  <si>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</si>
  <si>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</si>
  <si>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</si>
  <si>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</si>
  <si>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</si>
  <si>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</si>
  <si>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</si>
  <si>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</si>
  <si>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</si>
  <si>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</si>
  <si>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</si>
  <si>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</si>
  <si>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</si>
  <si>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</si>
  <si>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</si>
  <si>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</si>
  <si>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</si>
  <si>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</si>
  <si>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</si>
  <si>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</si>
  <si>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</si>
  <si>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</si>
  <si>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</si>
  <si>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</si>
  <si>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</si>
  <si>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</si>
  <si>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</si>
  <si>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</si>
  <si>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</si>
  <si>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</si>
  <si>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</si>
  <si>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</si>
  <si>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</si>
  <si>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</si>
  <si>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</si>
  <si>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</si>
  <si>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</si>
  <si>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</si>
  <si>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</si>
  <si>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</si>
  <si>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</si>
  <si>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</si>
  <si>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</si>
  <si>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</si>
  <si>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</si>
  <si>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</si>
  <si>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</si>
  <si>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</si>
  <si>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</si>
  <si>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</si>
  <si>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</si>
  <si>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</si>
  <si>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</si>
  <si>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</si>
  <si>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</si>
  <si>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</si>
  <si>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</si>
  <si>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</si>
  <si>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</si>
  <si>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</si>
  <si>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</si>
  <si>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</si>
  <si>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</si>
  <si>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</si>
  <si>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</si>
  <si>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</si>
  <si>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</si>
  <si>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</si>
  <si>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</si>
  <si>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</si>
  <si>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</si>
  <si>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</si>
  <si>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</si>
  <si>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</si>
  <si>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</si>
  <si>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</si>
  <si>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</si>
  <si>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</si>
  <si>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</si>
  <si>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</si>
  <si>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</si>
  <si>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</si>
  <si>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</si>
  <si>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</si>
  <si>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</si>
  <si>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</si>
  <si>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</si>
  <si>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</si>
  <si>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</si>
  <si>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</si>
  <si>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</si>
  <si>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</si>
  <si>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</si>
  <si>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</si>
  <si>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</si>
  <si>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</si>
  <si>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</si>
  <si>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</si>
  <si>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</si>
  <si>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</si>
  <si>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</si>
  <si>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</si>
  <si>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</si>
  <si>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</si>
  <si>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</si>
  <si>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</si>
  <si>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</si>
  <si>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</si>
  <si>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</si>
  <si>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</si>
  <si>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</si>
  <si>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</si>
  <si>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</si>
  <si>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</si>
  <si>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</si>
  <si>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</si>
  <si>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</si>
  <si>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</si>
  <si>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</si>
  <si>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</si>
  <si>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</si>
  <si>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</si>
  <si>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</si>
  <si>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</si>
  <si>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</si>
  <si>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</si>
  <si>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</si>
  <si>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</si>
  <si>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</si>
  <si>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</si>
  <si>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</si>
  <si>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</si>
  <si>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</si>
  <si>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</si>
  <si>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</si>
  <si>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</si>
  <si>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</si>
  <si>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</si>
  <si>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</si>
  <si>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</si>
  <si>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</si>
  <si>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</si>
  <si>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</si>
  <si>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</si>
  <si>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</si>
  <si>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</si>
  <si>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</si>
  <si>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</si>
  <si>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</si>
  <si>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</si>
  <si>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</si>
  <si>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</si>
  <si>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</si>
  <si>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</si>
  <si>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</si>
  <si>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</si>
  <si>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</si>
  <si>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</si>
  <si>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</si>
  <si>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</si>
  <si>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</si>
  <si>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</si>
  <si>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</si>
  <si>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</si>
  <si>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</si>
  <si>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</si>
  <si>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</si>
  <si>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</si>
  <si>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</si>
  <si>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</si>
  <si>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</si>
  <si>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</si>
  <si>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</si>
  <si>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</si>
  <si>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</si>
  <si>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</si>
  <si>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</si>
  <si>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</si>
  <si>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</si>
  <si>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</si>
  <si>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</si>
  <si>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</si>
  <si>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</si>
  <si>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</si>
  <si>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</si>
  <si>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</si>
  <si>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</si>
  <si>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</si>
  <si>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</si>
  <si>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</si>
  <si>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</si>
  <si>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</si>
  <si>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</si>
  <si>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</si>
  <si>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</si>
  <si>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</si>
  <si>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</si>
  <si>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</si>
  <si>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</si>
  <si>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</si>
  <si>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</si>
  <si>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</si>
  <si>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</si>
  <si>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</si>
  <si>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</si>
  <si>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</si>
  <si>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</si>
  <si>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</si>
  <si>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</si>
  <si>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</si>
  <si>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</si>
  <si>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</si>
  <si>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</si>
  <si>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</si>
  <si>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</si>
  <si>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</si>
  <si>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</si>
  <si>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</si>
  <si>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</si>
  <si>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</si>
  <si>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</si>
  <si>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</si>
  <si>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</si>
  <si>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</si>
  <si>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</si>
  <si>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</si>
  <si>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</si>
  <si>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</si>
  <si>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</si>
  <si>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</si>
  <si>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</si>
  <si>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</si>
  <si>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</si>
  <si>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</si>
  <si>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</si>
  <si>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</si>
  <si>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</si>
  <si>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</si>
  <si>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</si>
  <si>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</si>
  <si>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</si>
  <si>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</si>
  <si>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</si>
  <si>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</si>
  <si>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</si>
  <si>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</si>
  <si>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</si>
  <si>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</si>
  <si>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</si>
  <si>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</si>
  <si>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</si>
  <si>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</si>
  <si>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</si>
  <si>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</si>
  <si>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</si>
  <si>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</si>
  <si>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</si>
  <si>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</si>
  <si>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</si>
  <si>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</si>
  <si>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</si>
  <si>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</si>
  <si>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</si>
  <si>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</si>
  <si>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</si>
  <si>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</si>
  <si>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</si>
  <si>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</si>
  <si>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</si>
  <si>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</si>
  <si>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</si>
  <si>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</si>
  <si>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</si>
  <si>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</si>
  <si>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</si>
  <si>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</si>
  <si>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</si>
  <si>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</si>
  <si>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</si>
  <si>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</si>
  <si>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</si>
  <si>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</si>
  <si>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</si>
  <si>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</si>
  <si>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</si>
  <si>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</si>
  <si>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</si>
  <si>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</si>
  <si>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</si>
  <si>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</si>
  <si>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</si>
  <si>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</si>
  <si>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</si>
  <si>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</si>
  <si>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</si>
  <si>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</si>
  <si>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</si>
  <si>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</si>
  <si>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</si>
  <si>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</si>
  <si>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</si>
  <si>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</si>
  <si>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</si>
  <si>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</si>
  <si>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</si>
  <si>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</si>
  <si>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</si>
  <si>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</si>
  <si>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</si>
  <si>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</si>
  <si>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</si>
  <si>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</si>
  <si>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</si>
  <si>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</si>
  <si>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</si>
  <si>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</si>
  <si>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</si>
  <si>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</si>
  <si>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</si>
  <si>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</si>
  <si>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</si>
  <si>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</si>
  <si>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</si>
  <si>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</si>
  <si>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</si>
  <si>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</si>
  <si>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</si>
  <si>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</si>
  <si>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</si>
  <si>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</si>
  <si>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</si>
  <si>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</si>
  <si>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</si>
  <si>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</si>
  <si>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</si>
  <si>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</si>
  <si>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</si>
  <si>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</si>
  <si>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</si>
  <si>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</si>
  <si>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</si>
  <si>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</si>
  <si>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</si>
  <si>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</si>
  <si>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</si>
  <si>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</si>
  <si>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</si>
  <si>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</si>
  <si>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</si>
  <si>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</si>
  <si>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</si>
  <si>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</si>
  <si>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</si>
  <si>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</si>
  <si>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</si>
  <si>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</si>
  <si>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</si>
  <si>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</si>
  <si>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</si>
  <si>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</si>
  <si>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</si>
  <si>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</si>
  <si>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</si>
  <si>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</si>
  <si>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</si>
  <si>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</si>
  <si>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</si>
  <si>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</si>
  <si>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</si>
  <si>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</si>
  <si>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</si>
  <si>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</si>
  <si>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</si>
  <si>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</si>
  <si>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</si>
  <si>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</si>
  <si>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</si>
  <si>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</si>
  <si>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</si>
  <si>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</si>
  <si>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</si>
  <si>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</si>
  <si>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</si>
  <si>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</si>
  <si>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</si>
  <si>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</si>
  <si>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</si>
  <si>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</si>
  <si>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</si>
  <si>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</si>
  <si>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</si>
  <si>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</si>
  <si>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</si>
  <si>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</si>
  <si>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</si>
  <si>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</si>
  <si>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</si>
  <si>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</si>
  <si>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</si>
  <si>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</si>
  <si>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</si>
  <si>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</si>
  <si>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</si>
  <si>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</si>
  <si>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</si>
  <si>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</si>
  <si>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</si>
  <si>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</si>
  <si>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</si>
  <si>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</si>
  <si>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</si>
  <si>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</si>
  <si>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</si>
  <si>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</si>
  <si>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</si>
  <si>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</si>
  <si>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</si>
  <si>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</si>
  <si>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</si>
  <si>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</si>
  <si>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</si>
  <si>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</si>
  <si>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</si>
  <si>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</si>
  <si>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</si>
  <si>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</si>
  <si>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</si>
  <si>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</si>
  <si>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</si>
  <si>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</si>
  <si>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</si>
  <si>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</si>
  <si>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</si>
  <si>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</si>
  <si>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</si>
  <si>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</si>
  <si>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</si>
  <si>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</si>
  <si>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</si>
  <si>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</si>
  <si>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</si>
  <si>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</si>
  <si>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</si>
  <si>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</si>
  <si>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</si>
  <si>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</si>
  <si>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</si>
  <si>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</si>
  <si>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</si>
  <si>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</si>
  <si>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</si>
  <si>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</si>
  <si>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</si>
  <si>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</si>
  <si>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</si>
  <si>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</si>
  <si>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</si>
  <si>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</si>
  <si>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</si>
  <si>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</si>
  <si>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</si>
  <si>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</si>
  <si>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</si>
  <si>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</si>
  <si>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</si>
  <si>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</si>
  <si>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</si>
  <si>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</si>
  <si>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</si>
  <si>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</si>
  <si>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</si>
  <si>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</si>
  <si>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</si>
  <si>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</si>
  <si>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</si>
  <si>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</si>
  <si>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</si>
  <si>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</si>
  <si>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</si>
  <si>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</si>
  <si>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</si>
  <si>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</si>
  <si>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</si>
  <si>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</si>
  <si>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</si>
  <si>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</si>
  <si>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</si>
  <si>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</si>
  <si>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</si>
  <si>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</si>
  <si>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</si>
  <si>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</si>
  <si>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</si>
  <si>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</si>
  <si>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</si>
  <si>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</si>
  <si>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</si>
  <si>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</si>
  <si>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</si>
  <si>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</si>
  <si>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</si>
  <si>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</si>
  <si>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</si>
  <si>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</si>
  <si>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</si>
  <si>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</si>
  <si>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</si>
  <si>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</si>
  <si>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</si>
  <si>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</si>
  <si>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</si>
  <si>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</si>
  <si>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</si>
  <si>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</si>
  <si>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</si>
  <si>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</si>
  <si>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</si>
  <si>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</si>
  <si>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</si>
  <si>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</si>
  <si>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</si>
  <si>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</si>
  <si>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</si>
  <si>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</si>
  <si>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</si>
  <si>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</si>
  <si>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</si>
  <si>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</si>
  <si>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</si>
  <si>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</si>
  <si>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</si>
  <si>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</si>
  <si>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</si>
  <si>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</si>
  <si>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</si>
  <si>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</si>
  <si>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</si>
  <si>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</si>
  <si>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</si>
  <si>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</si>
  <si>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</si>
  <si>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</si>
  <si>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</si>
  <si>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</si>
  <si>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</si>
  <si>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</si>
  <si>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</si>
  <si>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</si>
  <si>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</si>
  <si>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</si>
  <si>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</si>
  <si>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</si>
  <si>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</si>
  <si>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</si>
  <si>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</si>
  <si>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</si>
  <si>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</si>
  <si>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</si>
  <si>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</si>
  <si>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</si>
  <si>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</si>
  <si>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</si>
  <si>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</si>
  <si>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</si>
  <si>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</si>
  <si>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</si>
  <si>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</si>
  <si>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</si>
  <si>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</si>
  <si>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</si>
  <si>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</si>
  <si>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</si>
  <si>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</si>
  <si>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</si>
  <si>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</si>
  <si>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</si>
  <si>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</si>
  <si>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</si>
  <si>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</si>
  <si>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</si>
  <si>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</si>
  <si>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</si>
  <si>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</si>
  <si>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</si>
  <si>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</si>
  <si>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</si>
  <si>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</si>
  <si>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</si>
  <si>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</si>
  <si>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</si>
  <si>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</si>
  <si>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</si>
  <si>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</si>
  <si>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</si>
  <si>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</si>
  <si>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</si>
  <si>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</si>
  <si>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</si>
  <si>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</si>
  <si>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</si>
  <si>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</si>
  <si>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</si>
  <si>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</si>
  <si>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</si>
  <si>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</si>
  <si>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</si>
  <si>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</si>
  <si>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</si>
  <si>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</si>
  <si>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</si>
  <si>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</si>
  <si>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</si>
  <si>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</si>
  <si>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</si>
  <si>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</si>
  <si>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</si>
  <si>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</si>
  <si>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</si>
  <si>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</si>
  <si>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</si>
  <si>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</si>
  <si>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</si>
  <si>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</si>
  <si>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</si>
  <si>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</si>
  <si>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</si>
  <si>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</si>
  <si>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</si>
  <si>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</si>
  <si>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</si>
  <si>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</si>
  <si>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</si>
  <si>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</si>
  <si>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</si>
  <si>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</si>
  <si>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</si>
  <si>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</si>
  <si>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</si>
  <si>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</si>
  <si>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</si>
  <si>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</si>
  <si>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</si>
  <si>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</si>
  <si>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</si>
  <si>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</si>
  <si>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</si>
  <si>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</si>
  <si>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</si>
  <si>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</si>
  <si>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</si>
  <si>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</si>
  <si>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</si>
  <si>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</si>
  <si>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</si>
  <si>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</si>
  <si>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</si>
  <si>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</si>
  <si>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</si>
  <si>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</si>
  <si>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</si>
  <si>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</si>
  <si>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</si>
  <si>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</si>
  <si>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</si>
  <si>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</si>
  <si>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</si>
  <si>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</si>
  <si>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</si>
  <si>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</si>
  <si>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</si>
  <si>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</si>
  <si>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</si>
  <si>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</si>
  <si>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</si>
  <si>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</si>
  <si>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</si>
  <si>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</si>
  <si>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</si>
  <si>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</si>
  <si>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</si>
  <si>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</si>
  <si>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</si>
  <si>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</si>
  <si>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</si>
  <si>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</si>
  <si>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</si>
  <si>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</si>
  <si>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</si>
  <si>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</si>
  <si>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</si>
  <si>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</si>
  <si>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</si>
  <si>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</si>
  <si>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</si>
  <si>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</si>
  <si>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</si>
  <si>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</si>
  <si>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</si>
  <si>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</si>
  <si>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</si>
  <si>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</si>
  <si>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</si>
  <si>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</si>
  <si>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</si>
  <si>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</si>
  <si>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</si>
  <si>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</si>
  <si>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</si>
  <si>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</si>
  <si>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</si>
  <si>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</si>
  <si>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</si>
  <si>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</si>
  <si>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</si>
  <si>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</si>
  <si>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</si>
  <si>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</si>
  <si>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</si>
  <si>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</si>
  <si>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</si>
  <si>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</si>
  <si>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</si>
  <si>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</si>
  <si>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</si>
  <si>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</si>
  <si>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</si>
  <si>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</si>
  <si>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</si>
  <si>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</si>
  <si>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</si>
  <si>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</si>
  <si>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</si>
  <si>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</si>
  <si>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</si>
  <si>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</si>
  <si>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</si>
  <si>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</si>
  <si>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</si>
  <si>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</si>
  <si>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</si>
  <si>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</si>
  <si>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</si>
  <si>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</si>
  <si>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</si>
  <si>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</si>
  <si>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</si>
  <si>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</si>
  <si>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</si>
  <si>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</si>
  <si>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</si>
  <si>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</si>
  <si>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</si>
  <si>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</si>
  <si>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</si>
  <si>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</si>
  <si>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</si>
  <si>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</si>
  <si>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</si>
  <si>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</si>
  <si>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</si>
  <si>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</si>
  <si>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</si>
  <si>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</si>
  <si>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</si>
  <si>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</si>
  <si>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</si>
  <si>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</si>
  <si>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</si>
  <si>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</si>
  <si>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</si>
  <si>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</si>
  <si>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</si>
  <si>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</si>
  <si>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</si>
  <si>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</si>
  <si>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</si>
  <si>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</si>
  <si>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</si>
  <si>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</si>
  <si>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</si>
  <si>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</si>
  <si>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</si>
  <si>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</si>
  <si>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</si>
  <si>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</si>
  <si>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</si>
  <si>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</si>
  <si>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</si>
  <si>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</si>
  <si>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</si>
  <si>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</si>
  <si>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</si>
  <si>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</si>
  <si>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</si>
  <si>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</si>
  <si>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</si>
  <si>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</si>
  <si>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</si>
  <si>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</si>
  <si>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</si>
  <si>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</si>
  <si>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</si>
  <si>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</si>
  <si>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</si>
  <si>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</si>
  <si>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</si>
  <si>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</si>
  <si>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</si>
  <si>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</si>
  <si>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</si>
  <si>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</si>
  <si>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</si>
  <si>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</si>
  <si>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</si>
  <si>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</si>
  <si>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</si>
  <si>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</si>
  <si>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</si>
  <si>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</si>
  <si>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</si>
  <si>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</si>
  <si>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</si>
  <si>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</si>
  <si>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</si>
  <si>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</si>
  <si>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</si>
  <si>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</si>
  <si>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</si>
  <si>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</si>
  <si>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</si>
  <si>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</si>
  <si>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</si>
  <si>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</si>
  <si>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</si>
  <si>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</si>
  <si>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</si>
  <si>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</si>
  <si>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</si>
  <si>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</si>
  <si>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</si>
  <si>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</si>
  <si>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</si>
  <si>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</si>
  <si>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</si>
  <si>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</si>
  <si>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</si>
  <si>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</si>
  <si>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</si>
  <si>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</si>
  <si>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</si>
  <si>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</si>
  <si>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</si>
  <si>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</si>
  <si>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</si>
  <si>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</si>
  <si>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</si>
  <si>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</si>
  <si>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</si>
  <si>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</si>
  <si>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</si>
  <si>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</si>
  <si>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</si>
  <si>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</si>
  <si>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</si>
  <si>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</si>
  <si>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</si>
  <si>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</si>
  <si>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</si>
  <si>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</si>
  <si>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</si>
  <si>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</si>
  <si>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</si>
  <si>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</si>
  <si>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</si>
  <si>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</si>
  <si>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</si>
  <si>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</si>
  <si>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</si>
  <si>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</si>
  <si>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</si>
  <si>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</si>
  <si>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</si>
  <si>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</si>
  <si>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</si>
  <si>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</si>
  <si>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</si>
  <si>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</si>
  <si>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</si>
  <si>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</si>
  <si>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</si>
  <si>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</si>
  <si>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</si>
  <si>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</si>
  <si>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</si>
  <si>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</si>
  <si>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</si>
  <si>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</si>
  <si>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</si>
  <si>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</si>
  <si>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</si>
  <si>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</si>
  <si>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</si>
  <si>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</si>
  <si>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</si>
  <si>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</si>
  <si>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</si>
  <si>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</si>
  <si>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</si>
  <si>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</si>
  <si>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</si>
  <si>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</si>
  <si>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</si>
  <si>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</si>
  <si>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</si>
  <si>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</si>
  <si>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</si>
  <si>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</si>
  <si>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</si>
  <si>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</si>
  <si>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</si>
  <si>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</si>
  <si>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</si>
  <si>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</si>
  <si>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</si>
  <si>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</si>
  <si>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</si>
  <si>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</si>
  <si>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</si>
  <si>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</si>
  <si>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</si>
  <si>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</si>
  <si>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</si>
  <si>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</si>
  <si>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</si>
  <si>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</si>
  <si>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</si>
  <si>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</si>
  <si>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</si>
  <si>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</si>
  <si>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</si>
  <si>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</si>
  <si>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</si>
  <si>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</si>
  <si>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</si>
  <si>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</si>
  <si>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</si>
  <si>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</si>
  <si>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</si>
  <si>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</si>
  <si>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</si>
  <si>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</si>
  <si>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</si>
  <si>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</si>
  <si>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</si>
  <si>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</si>
  <si>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</si>
  <si>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</si>
  <si>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</si>
  <si>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</si>
  <si>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</si>
  <si>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</si>
  <si>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</si>
  <si>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</si>
  <si>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</si>
  <si>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</si>
  <si>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</si>
  <si>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</si>
  <si>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</si>
  <si>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</si>
  <si>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</si>
  <si>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</si>
  <si>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</si>
  <si>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</si>
  <si>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</si>
  <si>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</si>
  <si>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</si>
  <si>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</si>
  <si>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</si>
  <si>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</si>
  <si>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</si>
  <si>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</si>
  <si>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</si>
  <si>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</si>
  <si>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</si>
  <si>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</si>
  <si>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</si>
  <si>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</si>
  <si>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</si>
  <si>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</si>
  <si>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</si>
  <si>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</si>
  <si>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</si>
  <si>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</si>
  <si>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</si>
  <si>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</si>
  <si>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</si>
  <si>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</si>
  <si>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</si>
  <si>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</si>
  <si>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</si>
  <si>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</si>
  <si>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</si>
  <si>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</si>
  <si>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</si>
  <si>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</si>
  <si>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</si>
  <si>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</si>
  <si>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</si>
  <si>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</si>
  <si>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</si>
  <si>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</si>
  <si>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</si>
  <si>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</si>
  <si>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</si>
  <si>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</si>
  <si>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</si>
  <si>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</si>
  <si>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</si>
  <si>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</si>
  <si>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</si>
  <si>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</si>
  <si>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</si>
  <si>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</si>
  <si>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</si>
  <si>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</si>
  <si>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</si>
  <si>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</si>
  <si>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</si>
  <si>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</si>
  <si>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</si>
  <si>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</si>
  <si>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</si>
  <si>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</si>
  <si>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</si>
  <si>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</si>
  <si>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</si>
  <si>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</si>
  <si>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</si>
  <si>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</si>
  <si>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</si>
  <si>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</si>
  <si>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</si>
  <si>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</si>
  <si>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</si>
  <si>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</si>
  <si>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</si>
  <si>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</si>
  <si>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</si>
  <si>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</si>
  <si>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</si>
  <si>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</si>
  <si>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</si>
  <si>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</si>
  <si>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</si>
  <si>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</si>
  <si>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</si>
  <si>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</si>
  <si>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</si>
  <si>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</si>
  <si>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</si>
  <si>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</si>
  <si>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</si>
  <si>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</si>
  <si>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</si>
  <si>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</si>
  <si>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</si>
  <si>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</si>
  <si>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</si>
  <si>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</si>
  <si>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</si>
  <si>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</si>
  <si>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</si>
  <si>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</si>
  <si>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</si>
  <si>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</si>
  <si>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</si>
  <si>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</si>
  <si>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</si>
  <si>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</si>
  <si>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</si>
  <si>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</si>
  <si>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</si>
  <si>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</si>
  <si>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</si>
  <si>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</si>
  <si>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</si>
  <si>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</si>
  <si>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</si>
  <si>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</si>
  <si>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</si>
  <si>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</si>
  <si>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</si>
  <si>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</si>
  <si>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</si>
  <si>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</si>
  <si>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</si>
  <si>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</si>
  <si>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</si>
  <si>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</si>
  <si>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</si>
  <si>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</si>
  <si>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</si>
  <si>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</si>
  <si>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</si>
  <si>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</si>
  <si>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</si>
  <si>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</si>
  <si>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</si>
  <si>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</si>
  <si>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</si>
  <si>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</si>
  <si>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</si>
  <si>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</si>
  <si>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</si>
  <si>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</si>
  <si>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</si>
  <si>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</si>
  <si>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</si>
  <si>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</si>
  <si>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</si>
  <si>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</si>
  <si>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</si>
  <si>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</si>
  <si>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</si>
  <si>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</si>
  <si>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</si>
  <si>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</si>
  <si>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</si>
  <si>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</si>
  <si>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</si>
  <si>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</si>
  <si>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</si>
  <si>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</si>
  <si>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</si>
  <si>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</si>
  <si>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</si>
  <si>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</si>
  <si>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</si>
  <si>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</si>
  <si>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</si>
  <si>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</si>
  <si>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</si>
  <si>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</si>
  <si>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</si>
  <si>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</si>
  <si>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</si>
  <si>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</si>
  <si>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</si>
  <si>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</si>
  <si>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</si>
  <si>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</si>
  <si>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</si>
  <si>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</si>
  <si>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</si>
  <si>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</si>
  <si>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</si>
  <si>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</si>
  <si>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</si>
  <si>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</si>
  <si>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</si>
  <si>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</si>
  <si>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</si>
  <si>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</si>
  <si>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</si>
  <si>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</si>
  <si>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</si>
  <si>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</si>
  <si>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</si>
  <si>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</si>
  <si>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</si>
  <si>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</si>
  <si>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</si>
  <si>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</si>
  <si>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</si>
  <si>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</si>
  <si>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</si>
  <si>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</si>
  <si>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</si>
  <si>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</si>
  <si>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</si>
  <si>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</si>
  <si>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</si>
  <si>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</si>
  <si>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</si>
  <si>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</si>
  <si>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</si>
  <si>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</si>
  <si>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</si>
  <si>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</si>
  <si>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</si>
  <si>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</si>
  <si>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</si>
  <si>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</si>
  <si>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</si>
  <si>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</si>
  <si>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</si>
  <si>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</si>
  <si>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</si>
  <si>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</si>
  <si>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</si>
  <si>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</si>
  <si>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</si>
  <si>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</si>
  <si>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</si>
  <si>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</si>
  <si>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</si>
  <si>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</si>
  <si>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</si>
  <si>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</si>
  <si>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</si>
  <si>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</si>
  <si>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</si>
  <si>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</si>
  <si>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</si>
  <si>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</si>
  <si>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</si>
  <si>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</si>
  <si>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</si>
  <si>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</si>
  <si>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</si>
  <si>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</si>
  <si>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</si>
  <si>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</si>
  <si>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</si>
  <si>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</si>
  <si>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</si>
  <si>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</si>
  <si>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</si>
  <si>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</si>
  <si>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</si>
  <si>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</si>
  <si>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</si>
  <si>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</si>
  <si>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</si>
  <si>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</si>
  <si>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</si>
  <si>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</si>
  <si>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</si>
  <si>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</si>
  <si>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</si>
  <si>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</si>
  <si>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</si>
  <si>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</si>
  <si>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</si>
  <si>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</si>
  <si>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</si>
  <si>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</si>
  <si>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</si>
  <si>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</si>
  <si>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</si>
  <si>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</si>
  <si>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</si>
  <si>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</si>
  <si>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</si>
  <si>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</si>
  <si>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</si>
  <si>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</si>
  <si>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</si>
  <si>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</si>
  <si>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</si>
  <si>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</si>
  <si>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</si>
  <si>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</si>
  <si>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</si>
  <si>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</si>
  <si>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</si>
  <si>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</si>
  <si>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</si>
  <si>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</si>
  <si>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</si>
  <si>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</si>
  <si>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</si>
  <si>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</si>
  <si>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</si>
  <si>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</si>
  <si>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</si>
  <si>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</si>
  <si>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</si>
  <si>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</si>
  <si>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</si>
  <si>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</si>
  <si>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</si>
  <si>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</si>
  <si>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</si>
  <si>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</si>
  <si>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</si>
  <si>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</si>
  <si>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</si>
  <si>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</si>
  <si>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</si>
  <si>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</si>
  <si>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</si>
  <si>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</si>
  <si>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</si>
  <si>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</si>
  <si>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</si>
  <si>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</si>
  <si>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</si>
  <si>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</si>
  <si>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</si>
  <si>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</si>
  <si>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</si>
  <si>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</si>
  <si>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</si>
  <si>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</si>
  <si>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</si>
  <si>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</si>
  <si>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</si>
  <si>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</si>
  <si>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</si>
  <si>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</si>
  <si>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</si>
  <si>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</si>
  <si>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</si>
  <si>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</si>
  <si>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</si>
  <si>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</si>
  <si>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</si>
  <si>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</si>
  <si>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</si>
  <si>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</si>
  <si>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</si>
  <si>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</si>
  <si>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</si>
  <si>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</si>
  <si>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</si>
  <si>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</si>
  <si>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</si>
  <si>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</si>
  <si>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</si>
  <si>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</si>
  <si>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</si>
  <si>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</si>
  <si>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</si>
  <si>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</si>
  <si>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</si>
  <si>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</si>
  <si>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</si>
  <si>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</si>
  <si>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</si>
  <si>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</si>
  <si>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</si>
  <si>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</si>
  <si>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</si>
  <si>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</si>
  <si>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</si>
  <si>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</si>
  <si>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</si>
  <si>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</si>
  <si>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</si>
  <si>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</si>
  <si>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</si>
  <si>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</si>
  <si>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</si>
  <si>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</si>
  <si>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</si>
  <si>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</si>
  <si>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</si>
  <si>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</si>
  <si>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</si>
  <si>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</si>
  <si>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</si>
  <si>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</si>
  <si>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</si>
  <si>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</si>
  <si>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</si>
  <si>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</si>
  <si>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</si>
  <si>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</si>
  <si>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</si>
  <si>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</si>
  <si>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</si>
  <si>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</si>
  <si>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</si>
  <si>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</si>
  <si>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</si>
  <si>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</si>
  <si>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</si>
  <si>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</si>
  <si>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</si>
  <si>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</si>
  <si>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</si>
  <si>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</si>
  <si>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</si>
  <si>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</si>
  <si>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</si>
  <si>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</si>
  <si>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</si>
  <si>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</si>
  <si>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</si>
  <si>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</si>
  <si>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</si>
  <si>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</si>
  <si>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</si>
  <si>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</si>
  <si>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</si>
  <si>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</si>
  <si>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</si>
  <si>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</si>
  <si>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</si>
  <si>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</si>
  <si>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</si>
  <si>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</si>
  <si>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</si>
  <si>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</si>
  <si>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</si>
  <si>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</si>
  <si>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</si>
  <si>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</si>
  <si>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</si>
  <si>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</si>
  <si>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</si>
  <si>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</si>
  <si>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</si>
  <si>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</si>
  <si>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</si>
  <si>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</si>
  <si>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</si>
  <si>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</si>
  <si>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</si>
  <si>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</si>
  <si>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</si>
  <si>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</si>
  <si>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</si>
  <si>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</si>
  <si>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</si>
  <si>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</si>
  <si>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</si>
  <si>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</si>
  <si>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</si>
  <si>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</si>
  <si>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</si>
  <si>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</si>
  <si>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</si>
  <si>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</si>
  <si>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</si>
  <si>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</si>
  <si>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</si>
  <si>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</si>
  <si>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</si>
  <si>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</si>
  <si>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</si>
  <si>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</si>
  <si>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</si>
  <si>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</si>
  <si>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</si>
  <si>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</si>
  <si>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</si>
  <si>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</si>
  <si>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</si>
  <si>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</si>
  <si>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</si>
  <si>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</si>
  <si>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</si>
  <si>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</si>
  <si>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</si>
  <si>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</si>
  <si>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</si>
  <si>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</si>
  <si>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</si>
  <si>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</si>
  <si>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</si>
  <si>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</si>
  <si>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</si>
  <si>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</si>
  <si>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</si>
  <si>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</si>
  <si>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</si>
  <si>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</si>
  <si>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</si>
  <si>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</si>
  <si>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</si>
  <si>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</si>
  <si>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</si>
  <si>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</si>
  <si>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</si>
  <si>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</si>
  <si>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</si>
  <si>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</si>
  <si>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</si>
  <si>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</si>
  <si>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</si>
  <si>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</si>
  <si>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</si>
  <si>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</si>
  <si>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</si>
  <si>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</si>
  <si>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</si>
  <si>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</si>
  <si>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</si>
  <si>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</si>
  <si>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</si>
  <si>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</si>
  <si>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</si>
  <si>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</si>
  <si>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</si>
  <si>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</si>
  <si>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</si>
  <si>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</si>
  <si>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</si>
  <si>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</si>
  <si>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</si>
  <si>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</si>
  <si>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</si>
  <si>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</si>
  <si>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</si>
  <si>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</si>
  <si>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</si>
  <si>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</si>
  <si>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</si>
  <si>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</si>
  <si>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</si>
  <si>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</si>
  <si>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</si>
  <si>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</si>
  <si>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</si>
  <si>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</si>
  <si>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</si>
  <si>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</si>
  <si>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</si>
  <si>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</si>
  <si>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</si>
  <si>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</si>
  <si>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</si>
  <si>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</si>
  <si>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</si>
  <si>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</si>
  <si>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</si>
  <si>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</si>
  <si>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</si>
  <si>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</si>
  <si>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</si>
  <si>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</si>
  <si>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</si>
  <si>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</si>
  <si>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</si>
  <si>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</si>
  <si>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</si>
  <si>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</si>
  <si>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</si>
  <si>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</si>
  <si>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</si>
  <si>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</si>
  <si>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</si>
  <si>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</si>
  <si>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</si>
  <si>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</si>
  <si>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</si>
  <si>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</si>
  <si>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</si>
  <si>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</si>
  <si>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</si>
  <si>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</si>
  <si>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</si>
  <si>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</si>
  <si>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</si>
  <si>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</si>
  <si>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</si>
  <si>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</si>
  <si>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</si>
  <si>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</si>
  <si>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</si>
  <si>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</si>
  <si>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</si>
  <si>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</si>
  <si>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</si>
  <si>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</si>
  <si>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</si>
  <si>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</si>
  <si>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</si>
  <si>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</si>
  <si>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</si>
  <si>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</si>
  <si>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</si>
  <si>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</si>
  <si>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</si>
  <si>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</si>
  <si>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</si>
  <si>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</si>
  <si>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</si>
  <si>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</si>
  <si>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</si>
  <si>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</si>
  <si>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</si>
  <si>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</si>
  <si>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</si>
  <si>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</si>
  <si>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</si>
  <si>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</si>
  <si>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</si>
  <si>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</si>
  <si>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</si>
  <si>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</si>
  <si>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</si>
  <si>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</si>
  <si>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</si>
  <si>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</si>
  <si>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</si>
  <si>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</si>
  <si>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</si>
  <si>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</si>
  <si>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</si>
  <si>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</si>
  <si>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</si>
  <si>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</si>
  <si>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</si>
  <si>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</si>
  <si>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</si>
  <si>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</si>
  <si>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</si>
  <si>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</si>
  <si>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</si>
  <si>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</si>
  <si>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</si>
  <si>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</si>
  <si>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</si>
  <si>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</si>
  <si>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</si>
  <si>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</si>
  <si>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</si>
  <si>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</si>
  <si>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</si>
  <si>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</si>
  <si>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</si>
  <si>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</si>
  <si>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</si>
  <si>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</si>
  <si>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</si>
  <si>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</si>
  <si>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</si>
  <si>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</si>
  <si>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</si>
  <si>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</si>
  <si>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</si>
  <si>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</si>
  <si>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</si>
  <si>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</si>
  <si>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</si>
  <si>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</si>
  <si>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</si>
  <si>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</si>
  <si>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</si>
  <si>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</si>
  <si>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</si>
  <si>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</si>
  <si>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</si>
  <si>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</si>
  <si>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</si>
  <si>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</si>
  <si>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</si>
  <si>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</si>
  <si>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</si>
  <si>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</si>
  <si>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</si>
  <si>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</si>
  <si>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</si>
  <si>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</si>
  <si>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</si>
  <si>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</si>
  <si>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</si>
  <si>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</si>
  <si>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</si>
  <si>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</si>
  <si>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</si>
  <si>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</si>
  <si>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</si>
  <si>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</si>
  <si>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</si>
  <si>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</si>
  <si>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</si>
  <si>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</si>
  <si>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</si>
  <si>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</si>
  <si>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</si>
  <si>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</si>
  <si>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</si>
  <si>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</si>
  <si>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</si>
  <si>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</si>
  <si>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</si>
  <si>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</si>
  <si>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</si>
  <si>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</si>
  <si>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</si>
  <si>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</si>
  <si>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</si>
  <si>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</si>
  <si>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</si>
  <si>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</si>
  <si>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</si>
  <si>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</si>
  <si>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</si>
  <si>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</si>
  <si>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</si>
  <si>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</si>
  <si>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</si>
  <si>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</si>
  <si>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</si>
  <si>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</si>
  <si>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</si>
  <si>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</si>
  <si>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</si>
  <si>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</si>
  <si>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</si>
  <si>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</si>
  <si>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</si>
  <si>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</si>
  <si>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</si>
  <si>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</si>
  <si>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</si>
  <si>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</si>
  <si>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</si>
  <si>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</si>
  <si>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</si>
  <si>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</si>
  <si>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</si>
  <si>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</si>
  <si>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</si>
  <si>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</si>
  <si>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</si>
  <si>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</si>
  <si>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</si>
  <si>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</si>
  <si>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</si>
  <si>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</si>
  <si>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</si>
  <si>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</si>
  <si>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</si>
  <si>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</si>
  <si>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</si>
  <si>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</si>
  <si>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</si>
  <si>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</si>
  <si>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</si>
  <si>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</si>
  <si>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</si>
  <si>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</si>
  <si>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</si>
  <si>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</si>
  <si>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</si>
  <si>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</si>
  <si>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</si>
  <si>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</si>
  <si>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</si>
  <si>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</si>
  <si>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</si>
  <si>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</si>
  <si>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</si>
  <si>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</si>
  <si>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</si>
  <si>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</si>
  <si>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</si>
  <si>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</si>
  <si>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</si>
  <si>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</si>
  <si>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</si>
  <si>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</si>
  <si>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</si>
  <si>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</si>
  <si>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</si>
  <si>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</si>
  <si>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</si>
  <si>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</si>
  <si>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</si>
  <si>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</si>
  <si>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</si>
  <si>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</si>
  <si>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</si>
  <si>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</si>
  <si>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</si>
  <si>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</si>
  <si>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</si>
  <si>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</si>
  <si>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</si>
  <si>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</si>
  <si>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</si>
  <si>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</si>
  <si>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</si>
  <si>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</si>
  <si>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</si>
  <si>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</si>
  <si>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</si>
  <si>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</si>
  <si>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</si>
  <si>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</si>
  <si>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</si>
  <si>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</si>
  <si>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</si>
  <si>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</si>
  <si>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</si>
  <si>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</si>
  <si>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</si>
  <si>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</si>
  <si>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</si>
  <si>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</si>
  <si>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</si>
  <si>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</si>
  <si>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</si>
  <si>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</si>
  <si>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</si>
  <si>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</si>
  <si>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</si>
  <si>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</si>
  <si>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</si>
  <si>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</si>
  <si>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</si>
  <si>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</si>
  <si>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</si>
  <si>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</si>
  <si>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</si>
  <si>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</si>
  <si>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</si>
  <si>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</si>
  <si>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</si>
  <si>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</si>
  <si>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</si>
  <si>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</si>
  <si>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</si>
  <si>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</si>
  <si>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</si>
  <si>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</si>
  <si>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</si>
  <si>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</si>
  <si>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</si>
  <si>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</si>
  <si>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</si>
  <si>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</si>
  <si>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</si>
  <si>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</si>
  <si>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</si>
  <si>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</si>
  <si>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</si>
  <si>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</si>
  <si>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</si>
  <si>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</si>
  <si>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</si>
  <si>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</si>
  <si>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</si>
  <si>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</si>
  <si>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</si>
  <si>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</si>
  <si>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</si>
  <si>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</si>
  <si>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</si>
  <si>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</si>
  <si>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</si>
  <si>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</si>
  <si>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</si>
  <si>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</si>
  <si>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</si>
  <si>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</si>
  <si>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</si>
  <si>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</si>
  <si>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</si>
  <si>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</si>
  <si>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</si>
  <si>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</si>
  <si>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</si>
  <si>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</si>
  <si>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</si>
  <si>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</si>
  <si>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</si>
  <si>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</si>
  <si>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</si>
  <si>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</si>
  <si>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</si>
  <si>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</si>
  <si>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</si>
  <si>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</si>
  <si>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</si>
  <si>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</si>
  <si>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</si>
  <si>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</si>
  <si>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</si>
  <si>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</si>
  <si>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</si>
  <si>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</si>
  <si>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</si>
  <si>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</si>
  <si>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</si>
  <si>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</si>
  <si>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</si>
  <si>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</si>
  <si>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</si>
  <si>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</si>
  <si>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</si>
  <si>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</si>
  <si>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</si>
  <si>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</si>
  <si>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</si>
  <si>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</si>
  <si>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</si>
  <si>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</si>
  <si>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</si>
  <si>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</si>
  <si>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</si>
  <si>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</si>
  <si>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</si>
  <si>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</si>
  <si>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</si>
  <si>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</si>
  <si>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</si>
  <si>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</si>
  <si>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</si>
  <si>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</si>
  <si>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</si>
  <si>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</si>
  <si>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</si>
  <si>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</si>
  <si>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</si>
  <si>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</si>
  <si>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</si>
  <si>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</si>
  <si>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</si>
  <si>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</si>
  <si>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</si>
  <si>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</si>
  <si>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</si>
  <si>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</si>
  <si>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</si>
  <si>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</si>
  <si>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</si>
  <si>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</si>
  <si>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</si>
  <si>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</si>
  <si>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</si>
  <si>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</si>
  <si>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</si>
  <si>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</si>
  <si>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</si>
  <si>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</si>
  <si>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</si>
  <si>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</si>
  <si>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</si>
  <si>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</si>
  <si>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</si>
  <si>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</si>
  <si>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</si>
  <si>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</si>
  <si>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</si>
  <si>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</si>
  <si>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</si>
  <si>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</si>
  <si>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</si>
  <si>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</si>
  <si>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</si>
  <si>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</si>
  <si>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</si>
  <si>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</si>
  <si>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</si>
  <si>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</si>
  <si>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</si>
  <si>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</si>
  <si>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</si>
  <si>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</si>
  <si>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</si>
  <si>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</si>
  <si>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</si>
  <si>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</si>
  <si>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</si>
  <si>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</si>
  <si>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</si>
  <si>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</si>
  <si>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</si>
  <si>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</si>
  <si>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</si>
  <si>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</si>
  <si>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</si>
  <si>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</si>
  <si>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</si>
  <si>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</si>
  <si>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</si>
  <si>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</si>
  <si>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</si>
  <si>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</si>
  <si>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</si>
  <si>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</si>
  <si>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</si>
  <si>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</si>
  <si>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</si>
  <si>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</si>
  <si>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</si>
  <si>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</si>
  <si>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</si>
  <si>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</si>
  <si>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</si>
  <si>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</si>
  <si>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</si>
  <si>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</si>
  <si>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</si>
  <si>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</si>
  <si>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</si>
  <si>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</si>
  <si>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</si>
  <si>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</si>
  <si>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</si>
  <si>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</si>
  <si>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</si>
  <si>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</si>
  <si>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</si>
  <si>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</si>
  <si>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</si>
  <si>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</si>
  <si>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</si>
  <si>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</si>
  <si>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</si>
  <si>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</si>
  <si>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</si>
  <si>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</si>
  <si>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</si>
  <si>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</si>
  <si>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</si>
  <si>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</si>
  <si>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</si>
  <si>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</si>
  <si>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</si>
  <si>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</si>
  <si>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</si>
  <si>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</si>
  <si>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</si>
  <si>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</si>
  <si>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</si>
  <si>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</si>
  <si>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</si>
  <si>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</si>
  <si>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</si>
  <si>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</si>
  <si>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</si>
  <si>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</si>
  <si>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</si>
  <si>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</si>
  <si>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</si>
  <si>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</si>
  <si>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</si>
  <si>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</si>
  <si>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</si>
  <si>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</si>
  <si>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</si>
  <si>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</si>
  <si>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</si>
  <si>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</si>
  <si>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</si>
  <si>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</si>
  <si>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</si>
  <si>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</si>
  <si>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</si>
  <si>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</si>
  <si>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</si>
  <si>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</si>
  <si>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</si>
  <si>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</si>
  <si>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</si>
  <si>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</si>
  <si>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</si>
  <si>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</si>
  <si>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</si>
  <si>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</si>
  <si>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</si>
  <si>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</si>
  <si>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</si>
  <si>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</si>
  <si>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</si>
  <si>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</si>
  <si>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</si>
  <si>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</si>
  <si>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</si>
  <si>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</si>
  <si>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</si>
  <si>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</si>
  <si>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</si>
  <si>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</si>
  <si>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</si>
  <si>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</si>
  <si>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</si>
  <si>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</si>
  <si>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</si>
  <si>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</si>
  <si>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</si>
  <si>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</si>
  <si>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</si>
  <si>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</si>
  <si>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</si>
  <si>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</si>
  <si>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</si>
  <si>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</si>
  <si>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</si>
  <si>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</si>
  <si>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</si>
  <si>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</si>
  <si>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</si>
  <si>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</si>
  <si>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</si>
  <si>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</si>
  <si>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</si>
  <si>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</si>
  <si>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</si>
  <si>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</si>
  <si>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</si>
  <si>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</si>
  <si>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</si>
  <si>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</si>
  <si>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</si>
  <si>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</si>
  <si>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</si>
  <si>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</si>
  <si>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</si>
  <si>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</si>
  <si>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</si>
  <si>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</si>
  <si>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</si>
  <si>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</si>
  <si>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</si>
  <si>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</si>
  <si>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</si>
  <si>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</si>
  <si>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</si>
  <si>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</si>
  <si>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</si>
  <si>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</si>
  <si>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</si>
  <si>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</si>
  <si>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</si>
  <si>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</si>
  <si>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</si>
  <si>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</si>
  <si>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</si>
  <si>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</si>
  <si>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</si>
  <si>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</si>
  <si>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</si>
  <si>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</si>
  <si>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</si>
  <si>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</si>
  <si>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</si>
  <si>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</si>
  <si>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</si>
  <si>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</si>
  <si>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</si>
  <si>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</si>
  <si>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</si>
  <si>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</si>
  <si>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</si>
  <si>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</si>
  <si>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</si>
  <si>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</si>
  <si>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</si>
  <si>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</si>
  <si>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</si>
  <si>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</si>
  <si>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</si>
  <si>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</si>
  <si>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</si>
  <si>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</si>
  <si>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</si>
  <si>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</si>
  <si>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</si>
  <si>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</si>
  <si>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</si>
  <si>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</si>
  <si>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</si>
  <si>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</si>
  <si>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</si>
  <si>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</si>
  <si>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</si>
  <si>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</si>
  <si>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</si>
  <si>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</si>
  <si>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</si>
  <si>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</si>
  <si>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</si>
  <si>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</si>
  <si>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</si>
  <si>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</si>
  <si>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</si>
  <si>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</si>
  <si>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</si>
  <si>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</si>
  <si>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</si>
  <si>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</si>
  <si>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</si>
  <si>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</si>
  <si>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</si>
  <si>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</si>
  <si>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</si>
  <si>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</si>
  <si>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</si>
  <si>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</si>
  <si>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</si>
  <si>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</si>
  <si>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</si>
  <si>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</si>
  <si>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</si>
  <si>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</si>
  <si>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</si>
  <si>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</si>
  <si>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</si>
  <si>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</si>
  <si>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</si>
  <si>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</si>
  <si>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</si>
  <si>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</si>
  <si>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</si>
  <si>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</si>
  <si>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</si>
  <si>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</si>
  <si>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</si>
  <si>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</si>
  <si>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</si>
  <si>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</si>
  <si>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</si>
  <si>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</si>
  <si>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</si>
  <si>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</si>
  <si>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</si>
  <si>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</si>
  <si>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</si>
  <si>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</si>
  <si>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</si>
  <si>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</si>
  <si>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</si>
  <si>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</si>
  <si>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</si>
  <si>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</si>
  <si>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</si>
  <si>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</si>
  <si>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</si>
  <si>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</si>
  <si>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</si>
  <si>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</si>
  <si>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</si>
  <si>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</si>
  <si>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</si>
  <si>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</si>
  <si>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</si>
  <si>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</si>
  <si>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</si>
  <si>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</si>
  <si>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</si>
  <si>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</si>
  <si>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</si>
  <si>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</si>
  <si>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</si>
  <si>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</si>
  <si>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</si>
  <si>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</si>
  <si>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</si>
  <si>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</si>
  <si>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</si>
  <si>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</si>
  <si>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</si>
  <si>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</si>
  <si>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</si>
  <si>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</si>
  <si>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</si>
  <si>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</si>
  <si>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</si>
  <si>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</si>
  <si>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</si>
  <si>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</si>
  <si>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</si>
  <si>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</si>
  <si>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</si>
  <si>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</si>
  <si>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</si>
  <si>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</si>
  <si>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</si>
  <si>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</si>
  <si>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</si>
  <si>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</si>
  <si>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</si>
  <si>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</si>
  <si>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</si>
  <si>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</si>
  <si>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</si>
  <si>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</si>
  <si>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</si>
  <si>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</si>
  <si>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</si>
  <si>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</si>
  <si>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</si>
  <si>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</si>
  <si>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</si>
  <si>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</si>
  <si>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</si>
  <si>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</si>
  <si>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</si>
  <si>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</si>
  <si>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</si>
  <si>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</si>
  <si>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</si>
  <si>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</si>
  <si>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</si>
  <si>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</si>
  <si>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</si>
  <si>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</si>
  <si>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</si>
  <si>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</si>
  <si>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</si>
  <si>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</si>
  <si>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</si>
  <si>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</si>
  <si>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</si>
  <si>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</si>
  <si>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</si>
  <si>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</si>
  <si>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</si>
  <si>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</si>
  <si>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</si>
  <si>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</si>
  <si>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</si>
  <si>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</si>
  <si>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</si>
  <si>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</si>
  <si>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</si>
  <si>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</si>
  <si>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</si>
  <si>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</si>
  <si>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</si>
  <si>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</si>
  <si>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</si>
  <si>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</si>
  <si>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</si>
  <si>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</si>
  <si>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</si>
  <si>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</si>
  <si>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</si>
  <si>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</si>
  <si>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</si>
  <si>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</si>
  <si>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</si>
  <si>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</si>
  <si>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</si>
  <si>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</si>
  <si>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</si>
  <si>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</si>
  <si>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</si>
  <si>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</si>
  <si>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</si>
  <si>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</si>
  <si>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</si>
  <si>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</si>
  <si>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</si>
  <si>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</si>
  <si>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</si>
  <si>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</si>
  <si>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</si>
  <si>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</si>
  <si>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</si>
  <si>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</si>
  <si>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</si>
  <si>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</si>
  <si>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</si>
  <si>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</si>
  <si>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</si>
  <si>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</si>
  <si>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</si>
  <si>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</si>
  <si>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</si>
  <si>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</si>
  <si>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</si>
  <si>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</si>
  <si>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</si>
  <si>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</si>
  <si>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</si>
  <si>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</si>
  <si>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</si>
  <si>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</si>
  <si>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</si>
  <si>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</si>
  <si>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</si>
  <si>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</si>
  <si>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</si>
  <si>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</si>
  <si>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</si>
  <si>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</si>
  <si>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</si>
  <si>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</si>
  <si>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</si>
  <si>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</si>
  <si>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</si>
  <si>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</si>
  <si>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</si>
  <si>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</si>
  <si>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</si>
  <si>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</si>
  <si>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</si>
  <si>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</si>
  <si>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</si>
  <si>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</si>
  <si>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</si>
  <si>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</si>
  <si>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</si>
  <si>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</si>
  <si>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</si>
  <si>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</si>
  <si>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</si>
  <si>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</si>
  <si>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</si>
  <si>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</si>
  <si>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</si>
  <si>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</si>
  <si>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</si>
  <si>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</si>
  <si>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</si>
  <si>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</si>
  <si>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</si>
  <si>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</si>
  <si>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</si>
  <si>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</si>
  <si>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</si>
  <si>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</si>
  <si>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</si>
  <si>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</si>
  <si>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</si>
  <si>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</si>
  <si>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</si>
  <si>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</si>
  <si>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</si>
  <si>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</si>
  <si>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</si>
  <si>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</si>
  <si>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</si>
  <si>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</si>
  <si>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</si>
  <si>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</si>
  <si>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</si>
  <si>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</si>
  <si>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</si>
  <si>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</si>
  <si>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</si>
  <si>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</si>
  <si>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</si>
  <si>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</si>
  <si>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</si>
  <si>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</si>
  <si>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</si>
  <si>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</si>
  <si>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</si>
  <si>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</si>
  <si>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</si>
  <si>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</si>
  <si>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</si>
  <si>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</si>
  <si>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</si>
  <si>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</si>
  <si>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</si>
  <si>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</si>
  <si>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</si>
  <si>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</si>
  <si>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</si>
  <si>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</si>
  <si>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</si>
  <si>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</si>
  <si>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</si>
  <si>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</si>
  <si>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</si>
  <si>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</si>
  <si>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</si>
  <si>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</si>
  <si>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</si>
  <si>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</si>
  <si>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</si>
  <si>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</si>
  <si>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</si>
  <si>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</si>
  <si>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</si>
  <si>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</si>
  <si>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</si>
  <si>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</si>
  <si>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</si>
  <si>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</si>
  <si>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</si>
  <si>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</si>
  <si>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</si>
  <si>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</si>
  <si>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</si>
  <si>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</si>
  <si>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</si>
  <si>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</si>
  <si>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</si>
  <si>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</si>
  <si>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</si>
  <si>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</si>
  <si>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</si>
  <si>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</si>
  <si>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</si>
  <si>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</si>
  <si>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</si>
  <si>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</si>
  <si>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</si>
  <si>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</si>
  <si>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</si>
  <si>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</si>
  <si>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</si>
  <si>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</si>
  <si>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</si>
  <si>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</si>
  <si>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</si>
  <si>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</si>
  <si>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</si>
  <si>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</si>
  <si>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</si>
  <si>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</si>
  <si>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</si>
  <si>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</si>
  <si>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</si>
  <si>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</si>
  <si>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</si>
  <si>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</si>
  <si>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</si>
  <si>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</si>
  <si>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</si>
  <si>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</si>
  <si>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</si>
  <si>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</si>
  <si>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</si>
  <si>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</si>
  <si>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</si>
  <si>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</si>
  <si>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</si>
  <si>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</si>
  <si>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</si>
  <si>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</si>
  <si>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</si>
  <si>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</si>
  <si>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</si>
  <si>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</si>
  <si>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</si>
  <si>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</si>
  <si>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</si>
  <si>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</si>
  <si>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</si>
  <si>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</si>
  <si>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</si>
  <si>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</si>
  <si>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</si>
  <si>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</si>
  <si>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</si>
  <si>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</si>
  <si>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</si>
  <si>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</si>
  <si>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</si>
  <si>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</si>
  <si>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</si>
  <si>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</si>
  <si>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</si>
  <si>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</si>
  <si>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</si>
  <si>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</si>
  <si>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</si>
  <si>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</si>
  <si>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</si>
  <si>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</si>
  <si>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</si>
  <si>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</si>
  <si>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</si>
  <si>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</si>
  <si>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</si>
  <si>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</si>
  <si>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</si>
  <si>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</si>
  <si>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</si>
  <si>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</si>
  <si>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</si>
  <si>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</si>
  <si>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</si>
  <si>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</si>
  <si>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</si>
  <si>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</si>
  <si>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</si>
  <si>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</si>
  <si>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</si>
  <si>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</si>
  <si>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</si>
  <si>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</si>
  <si>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</si>
  <si>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</si>
  <si>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</si>
  <si>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</si>
  <si>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</si>
  <si>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</si>
  <si>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</si>
  <si>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</si>
  <si>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</si>
  <si>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</si>
  <si>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</si>
  <si>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</si>
  <si>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</si>
  <si>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</si>
  <si>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</si>
  <si>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</si>
  <si>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</si>
  <si>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</si>
  <si>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</si>
  <si>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</si>
  <si>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</si>
  <si>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</si>
  <si>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</si>
  <si>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</si>
  <si>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</si>
  <si>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</si>
  <si>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</si>
  <si>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</si>
  <si>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</si>
  <si>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</si>
  <si>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</si>
  <si>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</si>
  <si>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</si>
  <si>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</si>
  <si>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</si>
  <si>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</si>
  <si>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</si>
  <si>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</si>
  <si>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</si>
  <si>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</si>
  <si>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</si>
  <si>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</si>
  <si>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</si>
  <si>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</si>
  <si>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</si>
  <si>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</si>
  <si>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</si>
  <si>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</si>
  <si>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</si>
  <si>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</si>
  <si>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</si>
  <si>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</si>
  <si>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</si>
  <si>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</si>
  <si>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</si>
  <si>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</si>
  <si>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</si>
  <si>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</si>
  <si>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</si>
  <si>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</si>
  <si>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</si>
  <si>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</si>
  <si>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</si>
  <si>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</si>
  <si>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</si>
  <si>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</si>
  <si>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</si>
  <si>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</si>
  <si>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</si>
  <si>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</si>
  <si>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</si>
  <si>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</si>
  <si>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</si>
  <si>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</si>
  <si>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</si>
  <si>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</si>
  <si>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</si>
  <si>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</si>
  <si>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</si>
  <si>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</si>
  <si>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</si>
  <si>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</si>
  <si>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</si>
  <si>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</si>
  <si>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</si>
  <si>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</si>
  <si>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</si>
  <si>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</si>
  <si>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</si>
  <si>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</si>
  <si>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</si>
  <si>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</si>
  <si>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</si>
  <si>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</si>
  <si>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</si>
  <si>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</si>
  <si>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</si>
  <si>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</si>
  <si>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</si>
  <si>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</si>
  <si>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</si>
  <si>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</si>
  <si>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</si>
  <si>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</si>
  <si>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</si>
  <si>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</si>
  <si>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</si>
  <si>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</si>
  <si>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</si>
  <si>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</si>
  <si>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</si>
  <si>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</si>
  <si>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</si>
  <si>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</si>
  <si>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</si>
  <si>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</si>
  <si>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</si>
  <si>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</si>
  <si>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</si>
  <si>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</si>
  <si>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</si>
  <si>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</si>
  <si>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</si>
  <si>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</si>
  <si>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</si>
  <si>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</si>
  <si>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</si>
  <si>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</si>
  <si>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</si>
  <si>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</si>
  <si>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</si>
  <si>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</si>
  <si>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</si>
  <si>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</si>
  <si>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</si>
  <si>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</si>
  <si>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</si>
  <si>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</si>
  <si>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</si>
  <si>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</si>
  <si>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</si>
  <si>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</si>
  <si>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</si>
  <si>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</si>
  <si>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</si>
  <si>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</si>
  <si>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</si>
  <si>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</si>
  <si>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</si>
  <si>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</si>
  <si>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</si>
  <si>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</si>
  <si>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</si>
  <si>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</si>
  <si>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</si>
  <si>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</si>
  <si>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</si>
  <si>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</si>
  <si>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</si>
  <si>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</si>
  <si>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</si>
  <si>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</si>
  <si>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</si>
  <si>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</si>
  <si>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</si>
  <si>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</si>
  <si>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</si>
  <si>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</si>
  <si>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</si>
  <si>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</si>
  <si>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</si>
  <si>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</si>
  <si>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</si>
  <si>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</si>
  <si>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</si>
  <si>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</si>
  <si>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</si>
  <si>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</si>
  <si>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</si>
  <si>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</si>
  <si>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</si>
  <si>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</si>
  <si>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</si>
  <si>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</si>
  <si>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</si>
  <si>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</si>
  <si>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</si>
  <si>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</si>
  <si>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</si>
  <si>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</si>
  <si>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</si>
  <si>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</si>
  <si>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</si>
  <si>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</si>
  <si>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</si>
  <si>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</si>
  <si>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</si>
  <si>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</si>
  <si>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</si>
  <si>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</si>
  <si>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</si>
  <si>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</si>
  <si>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</si>
  <si>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</si>
  <si>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</si>
  <si>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</si>
  <si>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</si>
  <si>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</si>
  <si>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</si>
  <si>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</si>
  <si>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</si>
  <si>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</si>
  <si>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</si>
  <si>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</si>
  <si>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</si>
  <si>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</si>
  <si>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</si>
  <si>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</si>
  <si>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</si>
  <si>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</si>
  <si>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</si>
  <si>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</si>
  <si>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</si>
  <si>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</si>
  <si>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</si>
  <si>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</si>
  <si>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</si>
  <si>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</si>
  <si>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</si>
  <si>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</si>
  <si>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</si>
  <si>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</si>
  <si>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</si>
  <si>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</si>
  <si>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</si>
  <si>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</si>
  <si>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</si>
  <si>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</si>
  <si>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</si>
  <si>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</si>
  <si>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</si>
  <si>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</si>
  <si>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</si>
  <si>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</si>
  <si>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</si>
  <si>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</si>
  <si>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</si>
  <si>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</si>
  <si>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</si>
  <si>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</si>
  <si>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</si>
  <si>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</si>
  <si>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</si>
  <si>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</si>
  <si>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</si>
  <si>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</si>
  <si>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</si>
  <si>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</si>
  <si>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</si>
  <si>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</si>
  <si>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</si>
  <si>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</si>
  <si>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</si>
  <si>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</si>
  <si>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</si>
  <si>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</si>
  <si>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</si>
  <si>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</si>
  <si>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</si>
  <si>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</si>
  <si>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</si>
  <si>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</si>
  <si>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</si>
  <si>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</si>
  <si>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</si>
  <si>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</si>
  <si>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</si>
  <si>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</si>
  <si>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</si>
  <si>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</si>
  <si>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</si>
  <si>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</si>
  <si>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</si>
  <si>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</si>
  <si>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</si>
  <si>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</si>
  <si>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</si>
  <si>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</si>
  <si>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</si>
  <si>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</si>
  <si>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</si>
  <si>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</si>
  <si>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</si>
  <si>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</si>
  <si>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</si>
  <si>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</si>
  <si>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</si>
  <si>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</si>
  <si>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</si>
  <si>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</si>
  <si>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</si>
  <si>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</si>
  <si>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</si>
  <si>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</si>
  <si>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</si>
  <si>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</si>
  <si>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</si>
  <si>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</si>
  <si>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</si>
  <si>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</si>
  <si>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</si>
  <si>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</si>
  <si>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</si>
  <si>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</si>
  <si>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</si>
  <si>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</si>
  <si>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</si>
  <si>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</si>
  <si>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</si>
  <si>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</si>
  <si>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</si>
  <si>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</si>
  <si>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</si>
  <si>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</si>
  <si>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</si>
  <si>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</si>
  <si>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</si>
  <si>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</si>
  <si>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</si>
  <si>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</si>
  <si>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</si>
  <si>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</si>
  <si>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</si>
  <si>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</si>
  <si>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</si>
  <si>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</si>
  <si>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</si>
  <si>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</si>
  <si>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</si>
  <si>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</si>
  <si>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</si>
  <si>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</si>
  <si>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</si>
  <si>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</si>
  <si>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</si>
  <si>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</si>
  <si>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</si>
  <si>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</si>
  <si>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</si>
  <si>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</si>
  <si>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</si>
  <si>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</si>
  <si>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</si>
  <si>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</si>
  <si>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</si>
  <si>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</si>
  <si>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</si>
  <si>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</si>
  <si>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</si>
  <si>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</si>
  <si>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</si>
  <si>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</si>
  <si>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</si>
  <si>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</si>
  <si>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</si>
  <si>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</si>
  <si>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</si>
  <si>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</si>
  <si>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</si>
  <si>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</si>
  <si>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</si>
  <si>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</si>
  <si>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</si>
  <si>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</si>
  <si>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</si>
  <si>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</si>
  <si>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</si>
  <si>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</si>
  <si>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</si>
  <si>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</si>
  <si>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</si>
  <si>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</si>
  <si>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</si>
  <si>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</si>
  <si>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</si>
  <si>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</si>
  <si>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</si>
  <si>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</si>
  <si>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</si>
  <si>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</si>
  <si>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</si>
  <si>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</si>
  <si>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</si>
  <si>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</si>
  <si>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</si>
  <si>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</si>
  <si>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</si>
  <si>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</si>
  <si>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</si>
  <si>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</si>
  <si>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</si>
  <si>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</si>
  <si>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</si>
  <si>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</si>
  <si>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</si>
  <si>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</si>
  <si>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</si>
  <si>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</si>
  <si>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</si>
  <si>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</si>
  <si>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</si>
  <si>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</si>
  <si>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</si>
  <si>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</si>
  <si>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</si>
  <si>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</si>
  <si>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</si>
  <si>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</si>
  <si>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</si>
  <si>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</si>
  <si>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</si>
  <si>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</si>
  <si>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</si>
  <si>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</si>
  <si>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</si>
  <si>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</si>
  <si>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</si>
  <si>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</si>
  <si>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</si>
  <si>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</si>
  <si>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</si>
  <si>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</si>
  <si>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</si>
  <si>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</si>
  <si>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</si>
  <si>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</si>
  <si>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</si>
  <si>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</si>
  <si>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</si>
  <si>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</si>
  <si>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</si>
  <si>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</si>
  <si>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</si>
  <si>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</si>
  <si>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</si>
  <si>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</si>
  <si>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</si>
  <si>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</si>
  <si>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</si>
  <si>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</si>
  <si>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</si>
  <si>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</si>
  <si>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</si>
  <si>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</si>
  <si>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</si>
  <si>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</si>
  <si>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</si>
  <si>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</si>
  <si>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</si>
  <si>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</si>
  <si>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</si>
  <si>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</si>
  <si>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</si>
  <si>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</si>
  <si>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</si>
  <si>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</si>
  <si>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</si>
  <si>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</si>
  <si>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</si>
  <si>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</si>
  <si>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</si>
  <si>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</si>
  <si>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</si>
  <si>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</si>
  <si>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</si>
  <si>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</si>
  <si>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</si>
  <si>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</si>
  <si>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</si>
  <si>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</si>
  <si>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</si>
  <si>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</si>
  <si>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</si>
  <si>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</si>
  <si>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</si>
  <si>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</si>
  <si>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</si>
  <si>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</si>
  <si>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</si>
  <si>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</si>
  <si>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</si>
  <si>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</si>
  <si>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</si>
  <si>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</si>
  <si>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</si>
  <si>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</si>
  <si>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</si>
  <si>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</si>
  <si>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</si>
  <si>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</si>
  <si>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</si>
  <si>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</si>
  <si>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</si>
  <si>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</si>
  <si>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</si>
  <si>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</si>
  <si>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</si>
  <si>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</si>
  <si>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</si>
  <si>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</si>
  <si>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</si>
  <si>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</si>
  <si>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</si>
  <si>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</si>
  <si>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</si>
  <si>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</si>
  <si>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</si>
  <si>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</si>
  <si>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</si>
  <si>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</si>
  <si>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</si>
  <si>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</si>
  <si>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</si>
  <si>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</si>
  <si>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</si>
  <si>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</si>
  <si>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</si>
  <si>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</si>
  <si>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</si>
  <si>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</si>
  <si>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</si>
  <si>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</si>
  <si>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</si>
  <si>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</si>
  <si>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</si>
  <si>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</si>
  <si>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</si>
  <si>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</si>
  <si>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</si>
  <si>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</si>
  <si>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</si>
  <si>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</si>
  <si>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</si>
  <si>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</si>
  <si>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</si>
  <si>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</si>
  <si>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</si>
  <si>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</si>
  <si>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</si>
  <si>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</si>
  <si>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</si>
  <si>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</si>
  <si>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</si>
  <si>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</si>
  <si>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</si>
  <si>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</si>
  <si>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</si>
  <si>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</si>
  <si>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</si>
  <si>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</si>
  <si>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</si>
  <si>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</si>
  <si>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</si>
  <si>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</si>
  <si>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</si>
  <si>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</si>
  <si>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</si>
  <si>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</si>
  <si>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</si>
  <si>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</si>
  <si>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</si>
  <si>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</si>
  <si>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</si>
  <si>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</si>
  <si>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</si>
  <si>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</si>
  <si>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</si>
  <si>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</si>
  <si>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</si>
  <si>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</si>
  <si>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</si>
  <si>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</si>
  <si>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</si>
  <si>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</si>
  <si>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</si>
  <si>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</si>
  <si>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</si>
  <si>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</si>
  <si>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</si>
  <si>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</si>
  <si>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</si>
  <si>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</si>
  <si>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</si>
  <si>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</si>
  <si>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</si>
  <si>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</si>
  <si>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</si>
  <si>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</si>
  <si>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</si>
  <si>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</si>
  <si>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</si>
  <si>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</si>
  <si>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</si>
  <si>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</si>
  <si>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</si>
  <si>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</si>
  <si>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</si>
  <si>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</si>
  <si>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</si>
  <si>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</si>
  <si>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</si>
  <si>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</si>
  <si>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</si>
  <si>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</si>
  <si>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</si>
  <si>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</si>
  <si>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</si>
  <si>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</si>
  <si>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</si>
  <si>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</si>
  <si>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</si>
  <si>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</si>
  <si>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</si>
  <si>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</si>
  <si>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</si>
  <si>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</si>
  <si>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</si>
  <si>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</si>
  <si>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</si>
  <si>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</si>
  <si>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</si>
  <si>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</si>
  <si>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</si>
  <si>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</si>
  <si>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</si>
  <si>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</si>
  <si>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</si>
  <si>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</si>
  <si>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</si>
  <si>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</si>
  <si>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</si>
  <si>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</si>
  <si>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</si>
  <si>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</si>
  <si>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</si>
  <si>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</si>
  <si>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</si>
  <si>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</si>
  <si>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</si>
  <si>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</si>
  <si>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</si>
  <si>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</si>
  <si>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</si>
  <si>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</si>
  <si>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</si>
  <si>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</si>
  <si>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</si>
  <si>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</si>
  <si>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</si>
  <si>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</si>
  <si>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</si>
  <si>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</si>
  <si>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</si>
  <si>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</si>
  <si>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</si>
  <si>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</si>
  <si>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</si>
  <si>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</si>
  <si>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</si>
  <si>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</si>
  <si>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</si>
  <si>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</si>
  <si>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</si>
  <si>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</si>
  <si>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</si>
  <si>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</si>
  <si>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</si>
  <si>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</si>
  <si>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</si>
  <si>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</si>
  <si>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</si>
  <si>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</si>
  <si>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</si>
  <si>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</si>
  <si>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</si>
  <si>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</si>
  <si>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</si>
  <si>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</si>
  <si>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</si>
  <si>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</si>
  <si>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</si>
  <si>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</si>
  <si>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</si>
  <si>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</si>
  <si>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</si>
  <si>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</si>
  <si>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</si>
  <si>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</si>
  <si>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</si>
  <si>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</si>
  <si>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</si>
  <si>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</si>
  <si>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</si>
  <si>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</si>
  <si>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</si>
  <si>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</si>
  <si>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</si>
  <si>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</si>
  <si>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</si>
  <si>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</si>
  <si>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</si>
  <si>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</si>
  <si>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</si>
  <si>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</si>
  <si>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</si>
  <si>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</si>
  <si>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</si>
  <si>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</si>
  <si>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</si>
  <si>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</si>
  <si>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</si>
  <si>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</si>
  <si>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</si>
  <si>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</si>
  <si>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</si>
  <si>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</si>
  <si>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</si>
  <si>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</si>
  <si>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</si>
  <si>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</si>
  <si>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</si>
  <si>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</si>
  <si>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</si>
  <si>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</si>
  <si>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</si>
  <si>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</si>
  <si>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</si>
  <si>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</si>
  <si>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</si>
  <si>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</si>
  <si>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</si>
  <si>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</si>
  <si>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</si>
  <si>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</si>
  <si>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</si>
  <si>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</si>
  <si>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</si>
  <si>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</si>
  <si>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</si>
  <si>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</si>
  <si>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</si>
  <si>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</si>
  <si>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</si>
  <si>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</si>
  <si>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</si>
  <si>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</si>
  <si>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</si>
  <si>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</si>
  <si>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</si>
  <si>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</si>
  <si>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</si>
  <si>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</si>
  <si>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</si>
  <si>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</si>
  <si>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</si>
  <si>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</si>
  <si>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</si>
  <si>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</si>
  <si>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</si>
  <si>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</si>
  <si>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</si>
  <si>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</si>
  <si>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</si>
  <si>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</si>
  <si>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</si>
  <si>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</si>
  <si>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</si>
  <si>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</si>
  <si>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</si>
  <si>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</si>
  <si>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</si>
  <si>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</si>
  <si>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</si>
  <si>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</si>
  <si>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</si>
  <si>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</si>
  <si>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</si>
  <si>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</si>
  <si>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</si>
  <si>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</si>
  <si>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</si>
  <si>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</si>
  <si>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</si>
  <si>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</si>
  <si>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</si>
  <si>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</si>
  <si>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</si>
  <si>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</si>
  <si>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</si>
  <si>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</si>
  <si>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</si>
  <si>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</si>
  <si>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</si>
  <si>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</si>
  <si>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</si>
  <si>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</si>
  <si>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</si>
  <si>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</si>
  <si>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</si>
  <si>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</si>
  <si>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</si>
  <si>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</si>
  <si>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</si>
  <si>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</si>
  <si>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</si>
  <si>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</si>
  <si>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</si>
  <si>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</si>
  <si>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</si>
  <si>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</si>
  <si>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</si>
  <si>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</si>
  <si>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</si>
  <si>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</si>
  <si>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</si>
  <si>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</si>
  <si>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</si>
  <si>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</si>
  <si>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</si>
  <si>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</si>
  <si>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</si>
  <si>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</si>
  <si>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</si>
  <si>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</si>
  <si>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</si>
  <si>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</si>
  <si>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</si>
  <si>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</si>
  <si>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</si>
  <si>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</si>
  <si>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</si>
  <si>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</si>
  <si>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</si>
  <si>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</si>
  <si>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</si>
  <si>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</si>
  <si>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</si>
  <si>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</si>
  <si>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</si>
  <si>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</si>
  <si>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</si>
  <si>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</si>
  <si>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</si>
  <si>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</si>
  <si>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</si>
  <si>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</si>
  <si>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</si>
  <si>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</si>
  <si>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</si>
  <si>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</si>
  <si>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</si>
  <si>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</si>
  <si>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</si>
  <si>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</si>
  <si>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</si>
  <si>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</si>
  <si>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</si>
  <si>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</si>
  <si>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</si>
  <si>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</si>
  <si>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</si>
  <si>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</si>
  <si>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</si>
  <si>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</si>
  <si>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</si>
  <si>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</si>
  <si>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</si>
  <si>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</si>
  <si>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</si>
  <si>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</si>
  <si>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</si>
  <si>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</si>
  <si>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</si>
  <si>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</si>
  <si>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</si>
  <si>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</si>
  <si>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</si>
  <si>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</si>
  <si>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</si>
  <si>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</si>
  <si>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</si>
  <si>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</si>
  <si>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</si>
  <si>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</si>
  <si>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</si>
  <si>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</si>
  <si>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</si>
  <si>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</si>
  <si>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</si>
  <si>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</si>
  <si>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</si>
  <si>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</si>
  <si>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</si>
  <si>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</si>
  <si>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</si>
  <si>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</si>
  <si>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</si>
  <si>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</si>
  <si>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</si>
  <si>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</si>
  <si>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</si>
  <si>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</si>
  <si>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</si>
  <si>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</si>
  <si>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</si>
  <si>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</si>
  <si>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</si>
  <si>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</si>
  <si>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</si>
  <si>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</si>
  <si>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</si>
  <si>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</si>
  <si>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</si>
  <si>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</si>
  <si>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</si>
  <si>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</si>
  <si>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</si>
  <si>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</si>
  <si>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</si>
  <si>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</si>
  <si>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</si>
  <si>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</si>
  <si>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</si>
  <si>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</si>
  <si>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</si>
  <si>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</si>
  <si>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</si>
  <si>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</si>
  <si>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</si>
  <si>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</si>
  <si>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</si>
  <si>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</si>
  <si>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</si>
  <si>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</si>
  <si>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</si>
  <si>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</si>
  <si>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</si>
  <si>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</si>
  <si>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</si>
  <si>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</si>
  <si>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</si>
  <si>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</si>
  <si>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</si>
  <si>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</si>
  <si>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</si>
  <si>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</si>
  <si>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</si>
  <si>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</si>
  <si>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</si>
  <si>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</si>
  <si>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</si>
  <si>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</si>
  <si>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</si>
  <si>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</si>
  <si>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</si>
  <si>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</si>
  <si>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</si>
  <si>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</si>
  <si>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</si>
  <si>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</si>
  <si>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</si>
  <si>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</si>
  <si>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</si>
  <si>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</si>
  <si>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</si>
  <si>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</si>
  <si>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</si>
  <si>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</si>
  <si>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</si>
  <si>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</si>
  <si>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</si>
  <si>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</si>
  <si>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</si>
  <si>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</si>
  <si>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</si>
  <si>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</si>
  <si>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</si>
  <si>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</si>
  <si>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</si>
  <si>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</si>
  <si>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</si>
  <si>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</si>
  <si>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</si>
  <si>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</si>
  <si>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</si>
  <si>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</si>
  <si>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</si>
  <si>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</si>
  <si>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</si>
  <si>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</si>
  <si>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</si>
  <si>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</si>
  <si>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</si>
  <si>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</si>
  <si>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</si>
  <si>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</si>
  <si>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</si>
  <si>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</si>
  <si>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</si>
  <si>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</si>
  <si>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</si>
  <si>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</si>
  <si>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</si>
  <si>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</si>
  <si>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</si>
  <si>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</si>
  <si>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</si>
  <si>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</si>
  <si>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</si>
  <si>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</si>
  <si>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</si>
  <si>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</si>
  <si>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</si>
  <si>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</si>
  <si>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</si>
  <si>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</si>
  <si>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</si>
  <si>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</si>
  <si>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</si>
  <si>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</si>
  <si>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</si>
  <si>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</si>
  <si>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</si>
  <si>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</si>
  <si>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</si>
  <si>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</si>
  <si>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</si>
  <si>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</si>
  <si>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</si>
  <si>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</si>
  <si>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</si>
  <si>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</si>
  <si>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</si>
  <si>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</si>
  <si>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</si>
  <si>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</si>
  <si>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</si>
  <si>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</si>
  <si>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</si>
  <si>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</si>
  <si>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</si>
  <si>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</si>
  <si>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</si>
  <si>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</si>
  <si>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</si>
  <si>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</si>
  <si>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</si>
  <si>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</si>
  <si>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</si>
  <si>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</si>
  <si>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</si>
  <si>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</si>
  <si>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</si>
  <si>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</si>
  <si>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</si>
  <si>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</si>
  <si>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</si>
  <si>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</si>
  <si>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</si>
  <si>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</si>
  <si>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</si>
  <si>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</si>
  <si>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</si>
  <si>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</si>
  <si>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</si>
  <si>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</si>
  <si>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</si>
  <si>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</si>
  <si>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</si>
  <si>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</si>
  <si>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</si>
  <si>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</si>
  <si>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</si>
  <si>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</si>
  <si>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</si>
  <si>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</si>
  <si>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</si>
  <si>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</si>
  <si>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</si>
  <si>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</si>
  <si>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</si>
  <si>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</si>
  <si>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</si>
  <si>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</si>
  <si>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</si>
  <si>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</si>
  <si>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</si>
  <si>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</si>
  <si>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</si>
  <si>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</si>
  <si>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</si>
  <si>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</si>
  <si>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</si>
  <si>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</si>
  <si>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</si>
  <si>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</si>
  <si>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</si>
  <si>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</si>
  <si>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</si>
  <si>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</si>
  <si>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</si>
  <si>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</si>
  <si>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</si>
  <si>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</si>
  <si>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</si>
  <si>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</si>
  <si>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</si>
  <si>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</si>
  <si>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</si>
  <si>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</si>
  <si>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</si>
  <si>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</si>
  <si>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</si>
  <si>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</si>
  <si>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</si>
  <si>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</si>
  <si>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</si>
  <si>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</si>
  <si>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</si>
  <si>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</si>
  <si>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</si>
  <si>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</si>
  <si>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</si>
  <si>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</si>
  <si>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</si>
  <si>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</si>
  <si>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</si>
  <si>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</si>
  <si>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</si>
  <si>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</si>
  <si>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</si>
  <si>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</si>
  <si>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</si>
  <si>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</si>
  <si>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</si>
  <si>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</si>
  <si>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</si>
  <si>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</si>
  <si>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</si>
  <si>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</si>
  <si>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</si>
  <si>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</si>
  <si>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</si>
  <si>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</si>
  <si>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</si>
  <si>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</si>
  <si>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</si>
  <si>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</si>
  <si>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</si>
  <si>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</si>
  <si>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</si>
  <si>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</si>
  <si>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</si>
  <si>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</si>
  <si>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</si>
  <si>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</si>
  <si>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</si>
  <si>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</si>
  <si>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</si>
  <si>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</si>
  <si>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</si>
  <si>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</si>
  <si>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</si>
  <si>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</si>
  <si>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</si>
  <si>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</si>
  <si>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</si>
  <si>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</si>
  <si>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</si>
  <si>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</si>
  <si>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</si>
  <si>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</si>
  <si>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</si>
  <si>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</si>
  <si>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</si>
  <si>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</si>
  <si>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</si>
  <si>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</si>
  <si>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</si>
  <si>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</si>
  <si>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</si>
  <si>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</si>
  <si>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</si>
  <si>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</si>
  <si>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</si>
  <si>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</si>
  <si>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</si>
  <si>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</si>
  <si>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</si>
  <si>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</si>
  <si>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</si>
  <si>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</si>
  <si>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</si>
  <si>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</si>
  <si>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</si>
  <si>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</si>
  <si>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</si>
  <si>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</si>
  <si>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</si>
  <si>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</si>
  <si>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</si>
  <si>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</si>
  <si>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</si>
  <si>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</si>
  <si>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</si>
  <si>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</si>
  <si>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</si>
  <si>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</si>
  <si>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</si>
  <si>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</si>
  <si>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</si>
  <si>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</si>
  <si>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</si>
  <si>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</si>
  <si>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</si>
  <si>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</si>
  <si>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</si>
  <si>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</si>
  <si>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</si>
  <si>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</si>
  <si>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</si>
  <si>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</si>
  <si>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</si>
  <si>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</si>
  <si>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</si>
  <si>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</si>
  <si>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</si>
  <si>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</si>
  <si>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</si>
  <si>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</si>
  <si>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</si>
  <si>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</si>
  <si>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</si>
  <si>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</si>
  <si>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</si>
  <si>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</si>
  <si>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</si>
  <si>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</si>
  <si>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PCM-20251119-00000593</t>
  </si>
  <si>
    <t>ETA 30 min</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</si>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</sst>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6" totalsRowShown="0" headerRowDxfId="48" dataDxfId="47" headerRowBorderDxfId="45" tableBorderDxfId="46" totalsRowBorderDxfId="44">
  <autoFilter ref="A1:L4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tabSelected="1"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317.46238032407564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IFERROR(VLOOKUP(D8,DB!A:K,11,0),"")</f>
        <v/>
      </c>
      <c r="C3" s="129"/>
      <c r="D3" s="129"/>
      <c r="E3" s="130"/>
      <c r="F3" s="127"/>
      <c r="G3" s="131">
        <f ca="1">IFERROR(NOW()-F3,"")</f>
        <v>45980.410806250002</v>
      </c>
      <c r="H3" s="127"/>
      <c r="I3" s="129" t="str">
        <f>IFERROR(VLOOKUP(D8,DB!A:F,6,0),"")</f>
        <v/>
      </c>
      <c r="J3" s="129" t="str">
        <f>IFERROR(VLOOKUP(D8,DB!A:G,7,0),"")</f>
        <v/>
      </c>
      <c r="K3" s="132"/>
      <c r="L3" s="133" t="str">
        <f>IFERROR(VLOOKUP(D8,DB!A:I,9,0),"")</f>
        <v/>
      </c>
    </row>
    <row r="4" spans="1:15" ht="15" customHeight="1">
      <c r="A4" s="128"/>
      <c r="B4" s="129" t="str">
        <f>IFERROR(VLOOKUP(D9,DB!A:K,11,0),"")</f>
        <v/>
      </c>
      <c r="C4" s="129"/>
      <c r="D4" s="129"/>
      <c r="E4" s="130"/>
      <c r="F4" s="127"/>
      <c r="G4" s="131">
        <f ca="1">IFERROR(NOW()-F4,"")</f>
        <v>45980.410806250002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45980.410806250002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45980.410806250002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45980.410806250002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45980.410806250002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45980.410806250002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45980.410806250002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45980.410806250002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45980.410806250002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45980.410806250002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45980.410806250002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45980.410806250002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45980.410806250002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45980.410806250002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45980.410806250002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45980.410806250002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45980.410806250002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45980.410806250002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45980.410806250002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45980.410806250002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45980.410806250002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45980.410806250002</v>
      </c>
      <c r="H25" s="127"/>
      <c r="I25" s="129" t="str">
        <f>IFERROR(VLOOKUP(D30,DB!A:F,6,0),"")</f>
        <v/>
      </c>
      <c r="J25" s="129" t="str">
        <f>IFERROR(VLOOKUP(D30,DB!A:G,7,0),"")</f>
        <v/>
      </c>
      <c r="K25" s="132"/>
      <c r="L25" s="133" t="str">
        <f>IFERROR(VLOOKUP(D30,DB!A:I,9,0),"")</f>
        <v/>
      </c>
    </row>
    <row r="26" spans="1:12" ht="15" customHeight="1">
      <c r="A26" s="128"/>
      <c r="B26" s="129" t="str">
        <f>IFERROR(VLOOKUP(#REF!,DB!A:K,11,0),"")</f>
        <v/>
      </c>
      <c r="C26" s="129"/>
      <c r="D26" s="129"/>
      <c r="E26" s="130"/>
      <c r="F26" s="127"/>
      <c r="G26" s="131">
        <f ca="1">IFERROR(NOW()-F26,"")</f>
        <v>45980.410806250002</v>
      </c>
      <c r="H26" s="127"/>
      <c r="I26" s="129" t="str">
        <f>IFERROR(VLOOKUP(#REF!,DB!A:F,6,0),"")</f>
        <v/>
      </c>
      <c r="J26" s="129" t="str">
        <f>IFERROR(VLOOKUP(#REF!,DB!A:G,7,0),"")</f>
        <v/>
      </c>
      <c r="K26" s="132"/>
      <c r="L26" s="133" t="str">
        <f>IFERROR(VLOOKUP(#REF!,DB!A:I,9,0),"")</f>
        <v/>
      </c>
    </row>
    <row r="27" spans="1:12" ht="15" customHeight="1">
      <c r="A27" s="128"/>
      <c r="B27" s="129" t="str">
        <f>IFERROR(VLOOKUP(#REF!,DB!A:K,11,0),"")</f>
        <v/>
      </c>
      <c r="C27" s="129"/>
      <c r="D27" s="129"/>
      <c r="E27" s="130"/>
      <c r="F27" s="127"/>
      <c r="G27" s="131">
        <f ca="1">IFERROR(NOW()-F27,"")</f>
        <v>45980.410806250002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45980.410806250002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45980.410806250002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45980.410806250002</v>
      </c>
      <c r="H30" s="127"/>
      <c r="I30" s="129" t="str">
        <f>IFERROR(VLOOKUP(#REF!,DB!A:F,6,0),"")</f>
        <v/>
      </c>
      <c r="J30" s="129" t="str">
        <f>IFERROR(VLOOKUP(#REF!,DB!A:G,7,0),"")</f>
        <v/>
      </c>
      <c r="K30" s="132"/>
      <c r="L30" s="133" t="str">
        <f>IFERROR(VLOOKUP(#REF!,DB!A:I,9,0),"")</f>
        <v/>
      </c>
    </row>
    <row r="31" spans="1:12" ht="15" customHeight="1">
      <c r="A31" s="128"/>
      <c r="B31" s="129" t="str">
        <f>IFERROR(VLOOKUP(D31,DB!A:K,11,0),"")</f>
        <v/>
      </c>
      <c r="C31" s="129"/>
      <c r="D31" s="129"/>
      <c r="E31" s="130"/>
      <c r="F31" s="127"/>
      <c r="G31" s="131">
        <f ca="1">IFERROR(NOW()-F31,"")</f>
        <v>45980.410806250002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45980.410806250002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45980.410806250002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45980.410806250002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45980.410806250002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45980.410806250002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45980.410806250002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45980.410806250002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45980.410806250002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45980.410806250002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45980.410806250002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45980.410806250002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45980.410806250002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45980.410806250002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45980.410806250002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45980.410806250002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45980.410806250002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45980.410806250002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45980.410806250002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45980.410806250002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45980.410806250002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45980.410806250002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45980.410806250002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45980.410806250002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45980.410806250002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45980.410806250002</v>
      </c>
      <c r="H56" s="127"/>
      <c r="I56" s="129" t="str">
        <f>IFERROR(VLOOKUP(D56,DB!A:F,6,0),"")</f>
        <v/>
      </c>
      <c r="J56" s="129" t="str">
        <f>IFERROR(VLOOKUP(D56,DB!A:G,7,0),"")</f>
        <v/>
      </c>
      <c r="K56" s="132"/>
      <c r="L56" s="133" t="str">
        <f>IFERROR(VLOOKUP(D56,DB!A:I,9,0),"")</f>
        <v/>
      </c>
    </row>
  </sheetData>
  <customSheetViews>
    <customSheetView guid="{F6042A99-DD27-4453-835D-0834D95730CC}" filter="1" showAutoFilter="1">
      <pageMargins left="0" right="0" top="0" bottom="0" header="0" footer="0"/>
      <autoFilter ref="B1:M1" xr:uid="{98FA7A4A-AFCF-43FB-B48B-2BBA2C3E4DC0}"/>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155.4109682870403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24607</v>
      </c>
      <c r="E4" s="84" t="s">
        <v>39021</v>
      </c>
      <c r="F4" s="103">
        <v>45980.354432870372</v>
      </c>
      <c r="G4" s="104">
        <f ca="1">IFERROR(NOW()-F4,"-")</f>
        <v>5.6373379629803821E-2</v>
      </c>
      <c r="H4" s="103">
        <v>45980.34957175926</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45980.410806250002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45980.410806250002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45980.410806250002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45980.410806250002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45980.410806250002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45980.410806250002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45980.410806250002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45980.410806250002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45980.410806250002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45980.410806250002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45980.410806250002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45980.410806250002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45980.410806250002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45980.410806250002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45980.410806250002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45980.410806250002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45980.410806250002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45980.410806250002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45980.410806250002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45980.410806250002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45980.410806250002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45980.410806250002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45980.410806250002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45980.410806250002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45980.410806250002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45980.410806250002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45980.410806250002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45980.410806250002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45980.410806250002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45980.410806250002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45980.410806250002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45980.410806250002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45980.410806250002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45980.410806250002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45980.410806250002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45980.410806250002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45980.410806250002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45980.410806250002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45980.410806250002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45980.410806250002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45980.410806250002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45980.410806250002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45980.410806250002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45980.410806250002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45980.410806250002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45980.410806250002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45980.410806250002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45980.410806250002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45980.410806250002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45980.410806250002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45980.410806250002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45980.410806250002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45980.410806250002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45980.410806250002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45980.410806250002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45980.410806250002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45980.410806250002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45980.410806250002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45980.410806250002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45980.410806250002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45980.410806250002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45980.410806250002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45980.410806250002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45980.410806250002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45980.410806250002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45980.410806250002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45980.410806250002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45980.410806250002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45980.410806250002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45980.410806250002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45980.410806250002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45980.410806250002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45980.410806250002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45980.410806250002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45980.410806250002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45980.410806250002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45980.410806250002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45980.410806250002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45980.410806250002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45980.410806250002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45980.410806250002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45980.410806250002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45980.410806250002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45980.410806250002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45980.410806250002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45980.410806250002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45980.410806250002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45980.410806250002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45980.410806250002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45980.410806250002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45980.410806250002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45980.410806250002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45980.410806250002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45980.410806250002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45980.410806250002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45980.410806250002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45980.410806250002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45980.410806250002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45980.410806250002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45980.410806250002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45980.410806250002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45980.410806250002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45980.410806250002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45980.410806250002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45980.410806250002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45980.410806250002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45980.410806250002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45980.410806250002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45980.410806250002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45980.410806250002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45980.410806250002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45980.410806250002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45980.410806250002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45980.410806250002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45980.410806250002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45980.410806250002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45980.410806250002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45980.410806250002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45980.410806250002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45980.410806250002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45980.410806250002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45980.410806250002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45980.410806250002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45980.410806250002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45980.410806250002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45980.410806250002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45980.410806250002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45980.410806250002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45980.410806250002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45980.410806250002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45980.410806250002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45980.410806250002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45980.410806250002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45980.410806250002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45980.410806250002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45980.410806250002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45980.410806250002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45980.410806250002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45980.410806250002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45980.410806250002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45980.410806250002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45980.410806250002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45980.410806250002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45980.410806250002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45980.410806250002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45980.410806250002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45980.410806250002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45980.410806250002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45980.410806250002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45980.410806250002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45980.410806250002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45980.410806250002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45980.410806250002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45980.410806250002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45980.410806250002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45980.410806250002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45980.410806250002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45980.410806250002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45980.410806250002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45980.410806250002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45980.410806250002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45980.410806250002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45980.410806250002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45980.410806250002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45980.410806250002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45980.410806250002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45980.410806250002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45980.410806250002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45980.410806250002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45980.410806250002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45980.410806250002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45980.410806250002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45980.410806250002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45980.410806250002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45980.410806250002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45980.410806250002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45980.410806250002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45980.410806250002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45980.410806250002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45980.410806250002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45980.410806250002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45980.410806250002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45980.410806250002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45980.410806250002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45980.410806250002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45980.410806250002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45980.410806250002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45980.410806250002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45980.410806250002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45980.410806250002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45980.410806250002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45980.410806250002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45980.410806250002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45980.410806250002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45980.410806250002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45980.410806250002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45980.410806250002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45980.410806250002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45980.410806250002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45980.410806250002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45980.410806250002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45980.410806250002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45980.410806250002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45980.410806250002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45980.410806250002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45980.410806250002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45980.410806250002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45980.410806250002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45980.410806250002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45980.410806250002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45980.410806250002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45980.410806250002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45980.410806250002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45980.410806250002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45980.410806250002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45980.410806250002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45980.410806250002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45980.410806250002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45980.410806250002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45980.410806250002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45980.410806250002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45980.410806250002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45980.410806250002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45980.410806250002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45980.410806250002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45980.410806250002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45980.410806250002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45980.410806250002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45980.410806250002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45980.410806250002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45980.410806250002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45980.410806250002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45980.410806250002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45980.410806250002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45980.410806250002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45980.410806250002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45980.410806250002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45980.410806250002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45980.410806250002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45980.410806250002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45980.410806250002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45980.410806250002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45980.410806250002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45980.410806250002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45980.410806250002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45980.410806250002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45980.410806250002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45980.410806250002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45980.410806250002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45980.410806250002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45980.410806250002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45980.410806250002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45980.410806250002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45980.410806250002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45980.410806250002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45980.410806250002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45980.410806250002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45980.410806250002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45980.410806250002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45980.410806250002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45980.410806250002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45980.410806250002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45980.410806250002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45980.410806250002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45980.410806250002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45980.410806250002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45980.410806250002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45980.410806250002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45980.410806250002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45980.410806250002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45980.410806250002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45980.410806250002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45980.410806250002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45980.410806250002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45980.410806250002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45980.410806250002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45980.410806250002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45980.410806250002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45980.410806250002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45980.410806250002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45980.410806250002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45980.410806250002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45980.410806250002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45980.410806250002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45980.410806250002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45980.410806250002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45980.410806250002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45980.410806250002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45980.410806250002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45980.410806250002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45980.410806250002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45980.410806250002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45980.410806250002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45980.410806250002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45980.410806250002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45980.410806250002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45980.410806250002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45980.410806250002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45980.410806250002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45980.410806250002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45980.410806250002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45980.410806250002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45980.410806250002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45980.410806250002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45980.410806250002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45980.410806250002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45980.41080636574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45980.41080636574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45980.41080636574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45980.41080636574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45980.41080636574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45980.41080636574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45980.41080636574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45980.41080636574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45980.41080636574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45980.41080636574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45980.41080636574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45980.41080636574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45980.41080636574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45980.41080636574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45980.41080636574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45980.41080636574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45980.41080636574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45980.41080636574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45980.41080636574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45980.41080636574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45980.41080636574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45980.41080636574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45980.41080636574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45980.41080636574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45980.41080636574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45980.41080636574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45980.41080636574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45980.41080636574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45980.41080636574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45980.41080636574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45980.41080636574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45980.41080636574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45980.41080636574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45980.41080636574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45980.41080636574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45980.41080636574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45980.41080636574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45980.41080636574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45980.41080636574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45980.41080636574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45980.41080636574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45980.41080636574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45980.41080636574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45980.41080636574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45980.41080636574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45980.41080636574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45980.41080636574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45980.41080636574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45980.41080636574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45980.41080636574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45980.41080636574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45980.41080636574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45980.41080636574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45980.41080636574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45980.41080636574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45980.41080636574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45980.41080636574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45980.41080636574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45980.41080636574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45980.41080636574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45980.41080636574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45980.41080636574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45980.41080636574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45980.41080636574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45980.41080636574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45980.41080636574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45980.41080636574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45980.41080636574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45980.41080636574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45980.41080636574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45980.41080636574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45980.41080636574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45980.41080636574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45980.41080636574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45980.41080636574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45980.41080636574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45980.41080636574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45980.41080636574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45980.41080636574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45980.41080636574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45980.41080636574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45980.41080636574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45980.41080636574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45980.41080636574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45980.41080636574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45980.41080636574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45980.41080636574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45980.41080636574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45980.41080636574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45980.41080636574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45980.41080636574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45980.41080636574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45980.41080636574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45980.41080636574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45980.41080636574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45980.41080636574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45980.41080636574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45980.41080636574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45980.41080636574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45980.41080636574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45980.41080636574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45980.41080636574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45980.41080636574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45980.41080636574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45980.41080636574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45980.41080636574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45980.41080636574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45980.41080636574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45980.41080636574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45980.41080636574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45980.41080636574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45980.41080636574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45980.41080636574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45980.41080636574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45980.41080636574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45980.41080636574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45980.41080636574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45980.41080636574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45980.41080636574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45980.41080636574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45980.41080636574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45980.41080636574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45980.41080636574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45980.41080636574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45980.41080636574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45980.41080636574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45980.41080636574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45980.41080636574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45980.41080636574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45980.41080636574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45980.41080636574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45980.41080636574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45980.41080636574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45980.41080636574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45980.41080636574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45980.41080636574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45980.41080636574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45980.41080636574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45980.41080636574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45980.41080636574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45980.41080636574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45980.41080636574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45980.41080636574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45980.41080636574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45980.41080636574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45980.41080636574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45980.41080636574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45980.41080636574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45980.41080636574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45980.41080636574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45980.41080636574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45980.41080636574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45980.41080636574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45980.41080636574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45980.41080636574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45980.41080636574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45980.41080636574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45980.41080636574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45980.41080636574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45980.41080636574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45980.41080636574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45980.41080636574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45980.41080636574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45980.41080636574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45980.41080636574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45980.41080636574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45980.41080636574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45980.41080636574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45980.41080636574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45980.41080636574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45980.41080636574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45980.41080636574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45980.41080636574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45980.41080636574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45980.41080636574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45980.41080636574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45980.41080636574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45980.41080636574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45980.41080636574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45980.41080636574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45980.41080636574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45980.41080636574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45980.41080636574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45980.41080636574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45980.41080636574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45980.41080636574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45980.41080636574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45980.41080636574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45980.41080636574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45980.41080636574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45980.41080636574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45980.41080636574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45980.41080636574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45980.41080636574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45980.41080636574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45980.41080636574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45980.41080636574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45980.41080636574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45980.41080636574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45980.41080636574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45980.41080636574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45980.41080636574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45980.41080636574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45980.41080636574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45980.41080636574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45980.41080636574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45980.41080636574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45980.41080636574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45980.41080636574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45980.41080636574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45980.41080636574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45980.41080636574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45980.41080636574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45980.41080636574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45980.41080636574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45980.41080636574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45980.41080636574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45980.41080636574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45980.41080636574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45980.41080636574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45980.41080636574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45980.41080636574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45980.41080636574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45980.41080636574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45980.41080636574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45980.41080636574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45980.41080636574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45980.41080636574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45980.41080636574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45980.41080636574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45980.41080636574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45980.41080636574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45980.41080636574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45980.41080636574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45980.41080636574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45980.41080636574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45980.41080636574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45980.41080636574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45980.41080636574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45980.41080636574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45980.41080636574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45980.41080636574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45980.41080636574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45980.41080636574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45980.41080636574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45980.41080636574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45980.41080636574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45980.41080636574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45980.41080636574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45980.41080636574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45980.41080636574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45980.41080636574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45980.41080636574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45980.41080636574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45980.41080636574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45980.41080636574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45980.41080636574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45980.41080636574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45980.41080636574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45980.41080636574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45980.41080636574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45980.41080636574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45980.41080636574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45980.41080636574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45980.41080636574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45980.41080636574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45980.41080636574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45980.41080636574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45980.41080636574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45980.41080636574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45980.41080636574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45980.41080636574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45980.41080636574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45980.41080636574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45980.41080636574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45980.41080636574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45980.41080636574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45980.41080636574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45980.41080636574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45980.41080636574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45980.41080636574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45980.41080636574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45980.41080636574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45980.41080636574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45980.41080636574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45980.41080636574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45980.41080636574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45980.41080636574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45980.41080636574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45980.41080636574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45980.41080636574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45980.41080636574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45980.41080636574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45980.41080636574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45980.41080636574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45980.41080636574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45980.41080636574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45980.41080636574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45980.41080636574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45980.41080636574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45980.41080636574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45980.41080636574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45980.41080636574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45980.41080636574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45980.41080636574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45980.41080636574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45980.41080636574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45980.41080636574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45980.41080636574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45980.41080636574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45980.41080636574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45980.41080636574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45980.41080636574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45980.41080636574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45980.41080636574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45980.41080636574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45980.41080636574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45980.41080636574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45980.41080636574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45980.41080636574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45980.41080636574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45980.41080636574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45980.41080636574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45980.41080636574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45980.41080636574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45980.41080636574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45980.41080636574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45980.41080636574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45980.41080636574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45980.41080636574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45980.41080636574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45980.41080636574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45980.41080636574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45980.41080636574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45980.41080636574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45980.41080636574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45980.41080636574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45980.41080636574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45980.41080636574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45980.41080636574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45980.41080636574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45980.41080636574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45980.41080636574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45980.41080636574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45980.41080636574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45980.41080636574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45980.41080636574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45980.41080636574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45980.41080636574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45980.41080636574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45980.41080636574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45980.41080636574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45980.41080636574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45980.41080636574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45980.41080636574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45980.41080636574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45980.41080636574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45980.41080636574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45980.41080636574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45980.41080636574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45980.41080636574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45980.41080636574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45980.41080636574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45980.41080636574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45980.41080636574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45980.41080636574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45980.41080636574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45980.41080636574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45980.41080636574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45980.41080636574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45980.41080636574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45980.41080636574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45980.41080636574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45980.41080636574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45980.41080636574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45980.41080636574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45980.41080636574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45980.41080636574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45980.41080636574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45980.41080636574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45980.41080636574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45980.41080636574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45980.41080636574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45980.41080636574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45980.41080636574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45980.41080636574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45980.41080636574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45980.41080636574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45980.41080636574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45980.41080636574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45980.41080636574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45980.41080636574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45980.41080636574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45980.41080636574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45980.41080636574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45980.41080636574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45980.41080636574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45980.41080636574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45980.41080636574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45980.41080636574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45980.41080636574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45980.41080636574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45980.41080636574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45980.41080636574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45980.41080636574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45980.41080636574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45980.41080636574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45980.41080636574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45980.41080636574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45980.41080636574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45980.41080636574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45980.41080636574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45980.41080636574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45980.41080636574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45980.41080636574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45980.41080636574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45980.41080636574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45980.41080636574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45980.41080636574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45980.41080636574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45980.41080636574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45980.41080636574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45980.41080636574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45980.41080636574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45980.41080636574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45980.41080636574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45980.41080636574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45980.41080636574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45980.41080636574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45980.41080636574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45980.41080636574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45980.41080636574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45980.41080636574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45980.41080636574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45980.41080636574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45980.41080636574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45980.41080636574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45980.41080636574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45980.41080636574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45980.41080636574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45980.41080636574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45980.41080636574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45980.41080636574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45980.41080636574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45980.41080636574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45980.41080636574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45980.41080636574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45980.41080636574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45980.41080636574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45980.41080636574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45980.41080636574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45980.41080636574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45980.41080636574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45980.41080636574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45980.41080636574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45980.41080636574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45980.41080636574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45980.41080636574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45980.41080636574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45980.41080636574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45980.41080636574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45980.41080636574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45980.41080636574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45980.41080636574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45980.41080636574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45980.41080636574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45980.41080636574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45980.41080636574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45980.41080636574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45980.41080636574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45980.41080636574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45980.41080636574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45980.41080636574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45980.41080636574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45980.41080636574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45980.41080636574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45980.41080636574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45980.41080636574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45980.41080636574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45980.41080636574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45980.41080636574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45980.41080636574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45980.41080636574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45980.41080636574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45980.41080636574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45980.41080636574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45980.41080636574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45980.41080636574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45980.41080636574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45980.41080636574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45980.41080636574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45980.41080636574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45980.41080636574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45980.41080636574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45980.41080636574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45980.41080636574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45980.41080636574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45980.41080636574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45980.41080636574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45980.41080636574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45980.41080636574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45980.41080636574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45980.41080636574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45980.41080636574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45980.41080636574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45980.41080636574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45980.41080636574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45980.41080636574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45980.41080636574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45980.41080636574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45980.41080636574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45980.41080636574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45980.41080636574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45980.41080636574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45980.41080636574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45980.41080636574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45980.41080636574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45980.41080636574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45980.41080636574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45980.41080636574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45980.41080636574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45980.41080636574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45980.41080636574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45980.41080636574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45980.41080636574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45980.41080636574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45980.41080636574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45980.41080636574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45980.41080636574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45980.41080636574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45980.41080636574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45980.41080636574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45980.41080636574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45980.41080636574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45980.41080636574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45980.41080636574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45980.41080636574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45980.41080636574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45980.41080636574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45980.41080636574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45980.41080636574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45980.41080636574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45980.41080636574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45980.41080636574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45980.41080636574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45980.41080636574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45980.41080636574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45980.41080636574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45980.41080636574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45980.41080636574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45980.41080636574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45980.41080636574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45980.41080636574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45980.41080636574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45980.41080636574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45980.41080636574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45980.41080636574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45980.41080636574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45980.41080636574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45980.41080636574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45980.41080636574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45980.41080636574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45980.41080636574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45980.41080636574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45980.41080636574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45980.41080636574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45980.41080636574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45980.41080636574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45980.41080636574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45980.41080636574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45980.41080636574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45980.41080636574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45980.41080636574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45980.41080636574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45980.41080636574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45980.41080636574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45980.41080636574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45980.41080636574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45980.41080636574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45980.41080636574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45980.41080636574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45980.41080636574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45980.41080636574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45980.41080636574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45980.41080636574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45980.41080636574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45980.41080636574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45980.41080636574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45980.41080636574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45980.41080636574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45980.41080636574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45980.41080636574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45980.41080636574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45980.41080636574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45980.41080636574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45980.41080636574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45980.41080636574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45980.41080636574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45980.41080636574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45980.41080636574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45980.41080636574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45980.41080636574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45980.41080636574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45980.41080636574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45980.41080636574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45980.41080636574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45980.41080636574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45980.41080636574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45980.41080636574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45980.41080636574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45980.41080636574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45980.41080636574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45980.41080636574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45980.41080636574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45980.41080636574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45980.41080636574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45980.41080636574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45980.41080636574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45980.41080636574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45980.41080636574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45980.41080636574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45980.41080636574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45980.41080636574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45980.41080636574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45980.41080636574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45980.41080636574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45980.41080636574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45980.41080636574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45980.41080636574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45980.41080636574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45980.41080636574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45980.41080636574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45980.41080636574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45980.41080636574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45980.41080636574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45980.41080636574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45980.41080636574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45980.41080636574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45980.41080636574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45980.41080636574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45980.41080636574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45980.41080636574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45980.41080636574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45980.41080636574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45980.41080636574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45980.41080636574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45980.41080636574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45980.41080636574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45980.41080636574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45980.41080636574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45980.41080636574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45980.41080636574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45980.41080636574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45980.41080636574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45980.41080636574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45980.41080636574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45980.41080636574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45980.41080636574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45980.41080636574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45980.41080636574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45980.41080636574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45980.41080636574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45980.41080636574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45980.41080636574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45980.41080636574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45980.41080636574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45980.41080636574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45980.41080636574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45980.41080636574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45980.41080636574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45980.41080636574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45980.41080636574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45980.41080636574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45980.41080636574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45980.41080636574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45980.41080636574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45980.41080636574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45980.41080636574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45980.41080636574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45980.41080636574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45980.41080636574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45980.41080636574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45980.41080636574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45980.41080636574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45980.41080636574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45980.41080636574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45980.41080636574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45980.41080636574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45980.41080636574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45980.41080636574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45980.41080636574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45980.41080636574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45980.41080636574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45980.41080636574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45980.41080636574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45980.41080636574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45980.41080636574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45980.41080636574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45980.41080636574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45980.41080636574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45980.41080636574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45980.41080636574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45980.41080636574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45980.41080636574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45980.41080636574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45980.41080636574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45980.41080636574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45980.41080636574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45980.41080636574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45980.41080636574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45980.41080636574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45980.41080636574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45980.41080636574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45980.41080636574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45980.41080636574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45980.41080636574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45980.41080636574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45980.41080636574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45980.41080636574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45980.41080636574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45980.41080636574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45980.41080636574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45980.41080636574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45980.41080636574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45980.41080636574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45980.41080636574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45980.41080636574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45980.41080636574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45980.41080636574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45980.41080636574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45980.41080636574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45980.41080636574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45980.41080636574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45980.41080636574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45980.41080636574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45980.41080636574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45980.41080636574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45980.41080636574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45980.41080636574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45980.41080636574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45980.41080636574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45980.41080636574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45980.41080636574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45980.41080636574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45980.41080636574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45980.41080636574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45980.41080636574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45980.41080636574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45980.41080636574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45980.41080636574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45980.41080636574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45980.41080636574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45980.41080636574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45980.41080636574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45980.41080636574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45980.41080636574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45980.41080636574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45980.41080636574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45980.41080636574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45980.41080636574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45980.41080636574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45980.41080636574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45980.41080636574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45980.41080636574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45980.41080636574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45980.41080636574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45980.41080636574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45980.41080636574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45980.41080636574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45980.41080636574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45980.41080636574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45980.41080636574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45980.41080636574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45980.41080636574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45980.41080636574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45980.41080636574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45980.41080636574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45980.41080636574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45980.41080636574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45980.41080636574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45980.41080636574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45980.41080636574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45980.41080636574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45980.41080636574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45980.41080636574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45980.41080636574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45980.41080636574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45980.41080636574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45980.41080636574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45980.41080636574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45980.41080636574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45980.41080636574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45980.41080636574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45980.41080636574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45980.41080636574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45980.41080636574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45980.41080636574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45980.41080636574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45980.41080636574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45980.41080636574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45980.41080636574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45980.41080636574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45980.41080636574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45980.41080636574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45980.41080636574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45980.41080636574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45980.41080636574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45980.41080636574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45980.41080636574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45980.41080636574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45980.41080636574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45980.41080636574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45980.41080636574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45980.41080636574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45980.41080636574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45980.41080636574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45980.41080636574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45980.41080636574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45980.41080636574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45980.41080636574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45980.41080636574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45980.41080636574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45980.41080636574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45980.41080636574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45980.41080636574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45980.41080636574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45980.41080636574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45980.41080636574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45980.41080636574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45980.41080636574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45980.41080636574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45980.41080636574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45980.41080636574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45980.41080636574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45980.41080636574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45980.41080636574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45980.41080636574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45980.41080636574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45980.41080636574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45980.41080636574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45980.41080636574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45980.41080636574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45980.41080636574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45980.41080636574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45980.41080636574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45980.41080636574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45980.41080636574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45980.41080636574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45980.41080636574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45980.41080636574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45980.41080636574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45980.41080636574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45980.41080636574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45980.41080636574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45980.41080636574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45980.41080636574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276.93008865740558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0.35792430555738974</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36585</v>
      </c>
      <c r="E4" s="94" t="s">
        <v>39021</v>
      </c>
      <c r="F4" s="95">
        <v>45980.335636574076</v>
      </c>
      <c r="G4" s="96">
        <f ca="1">IFERROR(NOW()-F4,"")</f>
        <v>7.5169675925280899E-2</v>
      </c>
      <c r="H4" s="95">
        <v>45980.329861111109</v>
      </c>
      <c r="I4" s="113" t="str">
        <f>IFERROR(VLOOKUP(D4,DB!A:F,6,0),"")</f>
        <v>Generator-SG</v>
      </c>
      <c r="J4" s="113" t="str">
        <f>IFERROR(VLOOKUP(D4,DB!A:G,7,0),"")</f>
        <v>Vandalized</v>
      </c>
      <c r="K4" s="97" t="s">
        <v>39112</v>
      </c>
      <c r="L4" s="91" t="str">
        <f>IFERROR(VLOOKUP(D4,DB!A:I,9,0),"")</f>
        <v>Latis</v>
      </c>
    </row>
    <row r="5" spans="1:16" ht="15" customHeight="1">
      <c r="A5" s="113"/>
      <c r="B5" s="113" t="str">
        <f>IFERROR(VLOOKUP(D5,DB!A:K,11,0),"")</f>
        <v/>
      </c>
      <c r="C5" s="93"/>
      <c r="D5" s="91"/>
      <c r="E5" s="94"/>
      <c r="F5" s="95"/>
      <c r="G5" s="96">
        <f t="shared" ref="G5:G66" ca="1" si="0">IFERROR(NOW()-F5,"")</f>
        <v>45980.410806250002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45980.410806250002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45980.410806250002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45980.410806250002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45980.410806250002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45980.410806250002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45980.410806250002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45980.410806250002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45980.410806250002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45980.410806250002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45980.410806250002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45980.410806250002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45980.410806250002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45980.410806250002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45980.410806250002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45980.410806250002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45980.410806250002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45980.410806250002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45980.410806250002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45980.410806250002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45980.410806250002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45980.410806250002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45980.410806250002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45980.410806250002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45980.410806250002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45980.410806250002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45980.410806250002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45980.410806250002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45980.410806250002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45980.410806250002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45980.410806250002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45980.410806250002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45980.410806250002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45980.410806250002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45980.410806250002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45980.410806250002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45980.410806250002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45980.410806250002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45980.410806250002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45980.410806250002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45980.410806250002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45980.410806250002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45980.410806250002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45980.410806250002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45980.410806250002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45980.410806250002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45980.410806250002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45980.410806250002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45980.410806250002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45980.410806250002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45980.410806250002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45980.410806250002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45980.410806250002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45980.410806250002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45980.410806250002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45980.410806250002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45980.410806250002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45980.410806250002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45980.410806250002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45980.410806250002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45980.410806250002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45980.410806250002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1">IFERROR(NOW()-F67,"")</f>
        <v>45980.410806250002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45980.410806250002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45980.410806250002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45980.410806250002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45980.410806250002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45980.410806250002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45980.410806250002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45980.410806250002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45980.410806250002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45980.410806250002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45980.410806250002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45980.410806250002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45980.410806250002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45980.410806250002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45980.410806250002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45980.410806250002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45980.410806250002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45980.410806250002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45980.410806250002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45980.410806250002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45980.410806250002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45980.410806250002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45980.410806250002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45980.410806250002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45980.410806250002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45980.410806250002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45980.410806250002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45980.410806250002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45980.410806250002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45980.410806250002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45980.410806250002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45980.410806250002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45980.410806250002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45980.410806250002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45980.410806250002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45980.410806250002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45980.410806250002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45980.410806250002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45980.410806250002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45980.410806250002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45980.410806250002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45980.410806250002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45980.410806250002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45980.410806250002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45980.410806250002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45980.410806250002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45980.410806250002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45980.410806250002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45980.410806250002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45980.410806250002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45980.410806250002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45980.410806250002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45980.410806250002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45980.410806250002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45980.410806250002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45980.410806250002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45980.410806250002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45980.410806250002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45980.410806250002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45980.410806250002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45980.410806250002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45980.410806250002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45980.410806250002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45980.410806250002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2">IFERROR(NOW()-F131,"")</f>
        <v>45980.410806250002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45980.410806250002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45980.410806250002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45980.410806250002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45980.410806250002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45980.410806250002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45980.410806250002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45980.410806250002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45980.410806250002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45980.410806250002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45980.410806250002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45980.410806250002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45980.410806250002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45980.410806250002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45980.410806250002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45980.410806250002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45980.410806250002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45980.410806250002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45980.410806250002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45980.410806250002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45980.410806250002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45980.410806250002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45980.410806250002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45980.410806250002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45980.410806250002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45980.410806250002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45980.410806250002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45980.410806250002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45980.410806250002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45980.410806250002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45980.410806250002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45980.410806250002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45980.410806250002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45980.410806250002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45980.410806250002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45980.410806250002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45980.410806250002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45980.410806250002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45980.410806250002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45980.410806250002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45980.410806250002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45980.410806250002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45980.410806250002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45980.410806250002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45980.410806250002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45980.410806250002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45980.410806250002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45980.410806250002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45980.410806250002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45980.410806250002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45980.410806250002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45980.410806250002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45980.410806250002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45980.410806250002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45980.410806250002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45980.410806250002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45980.410806250002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45980.410806250002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45980.410806250002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45980.410806250002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45980.410806250002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45980.410806250002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45980.410806250002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45980.410806250002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3">IFERROR(NOW()-F195,"")</f>
        <v>45980.410806250002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45980.410806250002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45980.410806250002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45980.410806250002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45980.410806250002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45980.410806250002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45980.410806250002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45980.410806250002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45980.410806250002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45980.410806250002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45980.410806250002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45980.410806250002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45980.410806250002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45980.410806250002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45980.410806250002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45980.410806250002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45980.410806250002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45980.410806250002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45980.410806250002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45980.410806250002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45980.410806250002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45980.410806250002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45980.410806250002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45980.410806250002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45980.410806250002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45980.410806250002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45980.410806250002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45980.410806250002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45980.410806250002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45980.410806250002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45980.410806250002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45980.410806250002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45980.410806250002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45980.410806250002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45980.410806250002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45980.410806250002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45980.410806250002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45980.410806250002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45980.410806250002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45980.410806250002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45980.410806250002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45980.410806250002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45980.410806250002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45980.410806250002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45980.410806250002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45980.410806250002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45980.410806250002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45980.410806250002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45980.410806250002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45980.410806250002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45980.410806250002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45980.410806250002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45980.410806250002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45980.410806250002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45980.410806250002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45980.410806250002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45980.410806250002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45980.410806250002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45980.410806250002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45980.410806250002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45980.410806250002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45980.410806250002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45980.410806250002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45980.410806250002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4">IFERROR(NOW()-F259,"")</f>
        <v>45980.410806250002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45980.410806250002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45980.410806250002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45980.410806250002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45980.410806250002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45980.410806250002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45980.410806250002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45980.410806250002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45980.410806250002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45980.410806250002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45980.410806250002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45980.410806250002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45980.410806250002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45980.410806250002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45980.410806250002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45980.410806250002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45980.410806250002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45980.410806250002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45980.410806250002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45980.410806250002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45980.410806250002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45980.410806250002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45980.410806250002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45980.410806250002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45980.410806250002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45980.410806250002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45980.410806250002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45980.410806250002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45980.410806250002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45980.410806250002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45980.410806250002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45980.410806250002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45980.410806250002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45980.410806250002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45980.410806250002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45980.410806250002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45980.410806250002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45980.410806250002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45980.410806250002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45980.410806250002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45980.410806250002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45980.410806250002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45980.410806250002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45980.410806250002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45980.410806250002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45980.410806250002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45980.410806250002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45980.410806250002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45980.410806250002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45980.410806250002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45980.410806250002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45980.410806250002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45980.410806250002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45980.410806250002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45980.410806250002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45980.410806250002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45980.410806250002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45980.410806250002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45980.410806250002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45980.410806250002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45980.410806250002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45980.410806250002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45980.410806250002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45980.410806250002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86" ca="1" si="5">IFERROR(NOW()-F323,"")</f>
        <v>45980.410806250002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45980.410806250002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45980.410806250002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45980.410806250002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45980.410806250002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45980.410806250002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45980.410806250002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45980.410806250002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45980.410806250002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45980.410806250002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45980.410806250002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45980.410806250002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45980.410806250002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45980.410806250002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45980.410806250002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45980.410806250002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45980.410806250002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45980.410806250002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45980.410806250002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45980.410806250002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45980.410806250002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45980.410806250002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45980.410806250002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45980.410806250002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45980.410806250002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45980.410806250002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45980.410806250002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45980.410806250002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45980.410806250002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45980.410806250002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45980.410806250002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45980.410806250002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45980.410806250002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45980.410806250002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45980.410806250002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45980.410806250002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45980.410806250002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45980.410806250002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45980.410806250002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45980.410806250002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45980.410806250002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45980.410806250002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45980.410806250002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45980.410806250002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45980.410806250002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45980.410806250002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45980.410806250002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45980.410806250002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45980.410806250002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45980.410806250002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45980.410806250002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45980.410806250002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45980.410806250002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45980.410806250002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45980.410806250002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45980.410806250002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45980.410806250002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45980.410806250002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45980.410806250002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45980.410806250002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45980.410806250002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45980.410806250002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45980.410806250002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45980.410806250002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ref="G387:G450" ca="1" si="6">IFERROR(NOW()-F387,"")</f>
        <v>45980.410806250002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45980.410806250002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45980.410806250002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45980.410806250002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45980.410806250002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45980.410806250002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45980.410806250002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45980.410806250002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45980.410806250002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45980.410806250002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45980.410806250002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45980.410806250002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45980.410806250002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45980.410806250002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45980.410806250002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45980.410806250002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45980.410806250002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45980.410806250002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45980.410806250002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45980.410806250002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45980.410806250002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45980.410806250002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45980.410806250002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45980.410806250002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45980.410806250002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45980.410806250002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45980.410806250002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45980.410806250002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45980.410806250002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45980.410806250002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45980.410806250002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45980.410806250002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45980.410806250002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45980.410806250002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45980.410806250002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45980.410806250002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45980.410806250002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45980.410806250002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45980.410806250002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45980.410806250002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45980.410806250002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45980.410806250002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45980.410806250002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45980.410806250002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45980.410806250002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45980.410806250002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45980.410806250002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45980.410806250002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45980.410806250002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45980.410806250002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45980.410806250002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45980.410806250002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45980.410806250002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45980.410806250002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45980.410806250002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45980.410806250002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45980.410806250002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45980.410806250002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45980.410806250002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45980.410806250002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45980.410806250002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45980.410806250002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45980.410806250002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45980.410806250002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ref="G451:G496" ca="1" si="7">IFERROR(NOW()-F451,"")</f>
        <v>45980.410806250002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45980.410806250002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45980.410806250002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45980.410806250002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45980.410806250002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45980.410806250002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45980.410806250002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45980.410806250002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45980.410806250002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45980.410806250002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45980.410806250002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45980.410806250002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45980.410806250002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45980.410806250002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45980.410806250002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45980.410806250002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45980.410806250002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45980.410806250002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45980.410806250002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45980.410806250002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45980.410806250002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45980.410806250002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45980.410806250002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45980.410806250002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45980.410806250002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45980.410806250002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45980.410806250002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45980.410806250002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45980.410806250002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45980.410806250002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45980.410806250002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45980.410806250002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45980.410806250002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45980.410806250002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45980.410806250002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45980.410806250002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45980.410806250002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45980.410806250002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45980.410806250002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45980.410806250002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45980.410806250002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45980.410806250002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45980.410806250002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45980.410806250002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45980.410806250002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45980.410806250002</v>
      </c>
      <c r="H496" s="95"/>
      <c r="I496" s="113" t="str">
        <f>IFERROR(VLOOKUP(D496,DB!A:F,6,0),"")</f>
        <v/>
      </c>
      <c r="J496" s="113" t="str">
        <f>IFERROR(VLOOKUP(D496,DB!A:G,7,0),"")</f>
        <v/>
      </c>
      <c r="K496" s="97"/>
      <c r="L496" s="91" t="str">
        <f>IFERROR(VLOOKUP(D496,DB!A:I,9,0),"")</f>
        <v/>
      </c>
    </row>
  </sheetData>
  <dataValidations count="2">
    <dataValidation allowBlank="1" showInputMessage="1" showErrorMessage="1" sqref="E1" xr:uid="{A4F81451-56CC-4543-9497-104C4E44EE4B}"/>
    <dataValidation type="list" allowBlank="1" showInputMessage="1" showErrorMessage="1" sqref="E2:E49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88.578746064813458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54.221928935185133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31.749695138889365</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2.8960030092639499</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45980.410806250002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45980.410806250002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45980.410806250002</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45980.410806250002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45980.410806250002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45980.410806250002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45980.410806250002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45980.410806250002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45980.410806250002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45980.410806250002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45980.410806250002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45980.410806250002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45980.410806250002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45980.410806250002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45980.410806250002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45980.410806250002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45980.410806250002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45980.410806250002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45980.410806250002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45980.410806250002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45980.410806250002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45980.410806250002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45980.410806250002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45980.410806250002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45980.410806250002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45980.410806250002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45980.410806250002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45980.410806250002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45980.410806250002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45980.410806250002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45980.410806250002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45980.410806250002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45980.410806250002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45980.410806250002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45980.410806250002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45980.410806250002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45980.410806250002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45980.410806250002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45980.410806250002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45980.410806250002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45980.410806250002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45980.410806250002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45980.410806250002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45980.410806250002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45980.410806250002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45980.410806250002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45980.410806250002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45980.410806250002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45980.410806250002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45980.410806250002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45980.410806250002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45980.410806250002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45980.410806250002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45980.410806250002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45980.410806250002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45980.410806250002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45980.410806250002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45980.410806250002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45980.410806250002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45980.410806250002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45980.410806250002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45980.410806250002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45980.410806250002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45980.410806250002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45980.410806250002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45980.410806250002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45980.410806250002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45980.410806250002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45980.410806250002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45980.410806250002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45980.410806250002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45980.410806250002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45980.410806250002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45980.410806250002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45980.410806250002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45980.410806250002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45980.410806250002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45980.410806250002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45980.410806250002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45980.410806250002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45980.410806250002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45980.410806250002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45980.410806250002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45980.410806250002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45980.410806250002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45980.410806250002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45980.410806250002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45980.410806250002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45980.410806250002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45980.410806250002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45980.410806250002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45980.410806250002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45980.410806250002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45980.410806250002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45980.410806250002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45980.410806250002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45980.410806250002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45980.410806250002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45980.410806250002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45980.410806250002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45980.410806250002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45980.410806250002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45980.410806250002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45980.410806250002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45980.410806250002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45980.410806250002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45980.410806250002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45980.410806250002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45980.410806250002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45980.410806250002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45980.410806250002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45980.410806250002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45980.410806250002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45980.410806250002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45980.410806250002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45980.410806250002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45980.410806250002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45980.410806250002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45980.410806250002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45980.410806250002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45980.410806250002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45980.410806250002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45980.410806250002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45980.410806250002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45980.410806250002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45980.410806250002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45980.410806250002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45980.410806250002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45980.410806250002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45980.410806250002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45980.410806250002</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45980.410806250002</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45980.410806250002</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45980.410806250002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45980.410806250002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45980.410806250002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45980.410806250002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45980.410806250002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45980.410806250002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45980.410806250002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45980.410806250002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45980.410806250002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45980.410806250002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45980.410806250002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45980.410806250002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45980.410806250002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45980.410806250002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45980.410806250002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45980.410806250002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45980.410806250002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45980.410806250002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45980.410806250002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45980.410806250002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45980.410806250002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45980.410806250002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45980.410806250002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45980.410806250002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45980.410806250002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45980.410806250002</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3</v>
      </c>
      <c r="D2" s="119" t="s">
        <v>34485</v>
      </c>
      <c r="E2" s="109" t="s">
        <v>39021</v>
      </c>
      <c r="F2" s="121">
        <v>45980.391828703701</v>
      </c>
      <c r="G2" s="104">
        <f t="shared" ref="G2:G30" ca="1" si="0">IFERROR(NOW()-F2,"-")</f>
        <v>1.8977546300448012E-2</v>
      </c>
      <c r="H2" s="121">
        <v>45980.391828703701</v>
      </c>
      <c r="I2" s="119" t="str">
        <f>IFERROR(VLOOKUP(D2,DB!A:F,6,0),"")</f>
        <v>SCECO</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45980.410806250002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45980.410806250002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45980.410806250002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45980.410806250002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45980.410806250002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45980.410806250002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45980.410806250002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45980.410806250002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45980.410806250002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45980.410806250002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45980.410806250002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45980.410806250002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45980.410806250002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45980.410806250002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45980.410806250002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45980.410806250002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45980.410806250002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45980.410806250002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45980.410806250002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45980.410806250002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45980.410806250002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45980.410806250002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45980.410806250002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45980.410806250002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45980.410806250002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45980.410806250002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45980.410806250002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45980.410806250002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45980.410806250002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45980.410806250002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45980.410806250002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45980.410806250002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45980.410806250002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45980.410806250002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45980.410806250002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45980.410806250002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45980.410806250002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45980.410806250002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45980.410806250002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45980.410806250002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45980.410806250002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45980.410806250002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45980.410806250002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45980.410806250002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45980.410806250002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45980.410806250002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45980.410806250002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45980.410806250002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45980.410806250002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45980.410806250002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45980.410806250002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45980.410806250002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45980.410806250002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45980.410806250002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45980.410806250002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45980.410806250002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45980.410806250002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45980.410806250002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45980.410806250002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45980.410806250002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45980.410806250002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45980.410806250002</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2025-11-19T06:51:36Z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