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25" documentId="120_S{2AC9BD13-BADA-5192-A53E-5A8FF88502F6}" xr6:coauthVersionLast="47" xr6:coauthVersionMax="47" xr10:uidLastSave="{3BC837DF-AF13-491B-BA3B-86DCB60DCD5E}"/>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<sst xmlns="http://schemas.openxmlformats.org/spreadsheetml/2006/main" count="181560" uniqueCount="39155">
  <si>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</si>
  <si>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</si>
  <si>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</si>
  <si>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</si>
  <si>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</si>
  <si>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</si>
  <si>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</si>
  <si>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</si>
  <si>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</si>
  <si>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</si>
  <si>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</si>
  <si>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</si>
  <si>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</si>
  <si>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</si>
  <si>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</si>
  <si>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</si>
  <si>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</si>
  <si>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</si>
  <si>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</si>
  <si>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</si>
  <si>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</si>
  <si>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</si>
  <si>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</si>
  <si>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</si>
  <si>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</si>
  <si>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</si>
  <si>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</si>
  <si>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</si>
  <si>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</si>
  <si>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</si>
  <si>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</si>
  <si>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</si>
  <si>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</si>
  <si>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</si>
  <si>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</si>
  <si>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</si>
  <si>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</si>
  <si>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</si>
  <si>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</si>
  <si>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</si>
  <si>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</si>
  <si>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</si>
  <si>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</si>
  <si>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</si>
  <si>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</si>
  <si>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</si>
  <si>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</si>
  <si>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</si>
  <si>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</si>
  <si>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</si>
  <si>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</si>
  <si>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</si>
  <si>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</si>
  <si>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</si>
  <si>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</si>
  <si>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</si>
  <si>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</si>
  <si>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</si>
  <si>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</si>
  <si>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</si>
  <si>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</si>
  <si>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</si>
  <si>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</si>
  <si>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</si>
  <si>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</si>
  <si>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</si>
  <si>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</si>
  <si>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</si>
  <si>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</si>
  <si>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</si>
  <si>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</si>
  <si>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</si>
  <si>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</si>
  <si>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</si>
  <si>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</si>
  <si>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</si>
  <si>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</si>
  <si>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</si>
  <si>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</si>
  <si>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</si>
  <si>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</si>
  <si>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</si>
  <si>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</si>
  <si>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</si>
  <si>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</si>
  <si>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</si>
  <si>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</si>
  <si>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</si>
  <si>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</si>
  <si>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</si>
  <si>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</si>
  <si>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</si>
  <si>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</si>
  <si>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</si>
  <si>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</si>
  <si>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</si>
  <si>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</si>
  <si>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</si>
  <si>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</si>
  <si>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</si>
  <si>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</si>
  <si>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</si>
  <si>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</si>
  <si>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</si>
  <si>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</si>
  <si>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</si>
  <si>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</si>
  <si>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</si>
  <si>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</si>
  <si>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</si>
  <si>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</si>
  <si>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</si>
  <si>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</si>
  <si>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</si>
  <si>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</si>
  <si>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</si>
  <si>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</si>
  <si>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</si>
  <si>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</si>
  <si>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</si>
  <si>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</si>
  <si>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</si>
  <si>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</si>
  <si>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</si>
  <si>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</si>
  <si>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</si>
  <si>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</si>
  <si>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</si>
  <si>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</si>
  <si>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</si>
  <si>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</si>
  <si>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</si>
  <si>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</si>
  <si>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</si>
  <si>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</si>
  <si>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</si>
  <si>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</si>
  <si>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</si>
  <si>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</si>
  <si>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</si>
  <si>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</si>
  <si>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</si>
  <si>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</si>
  <si>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</si>
  <si>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</si>
  <si>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</si>
  <si>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</si>
  <si>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</si>
  <si>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</si>
  <si>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</si>
  <si>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</si>
  <si>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</si>
  <si>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</si>
  <si>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</si>
  <si>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</si>
  <si>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</si>
  <si>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</si>
  <si>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</si>
  <si>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</si>
  <si>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</si>
  <si>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</si>
  <si>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</si>
  <si>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</si>
  <si>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</si>
  <si>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</si>
  <si>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</si>
  <si>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</si>
  <si>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</si>
  <si>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</si>
  <si>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</si>
  <si>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</si>
  <si>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</si>
  <si>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</si>
  <si>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</si>
  <si>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</si>
  <si>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</si>
  <si>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</si>
  <si>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</si>
  <si>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</si>
  <si>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</si>
  <si>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</si>
  <si>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</si>
  <si>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</si>
  <si>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</si>
  <si>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</si>
  <si>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</si>
  <si>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</si>
  <si>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</si>
  <si>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</si>
  <si>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</si>
  <si>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</si>
  <si>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</si>
  <si>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</si>
  <si>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</si>
  <si>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</si>
  <si>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</si>
  <si>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</si>
  <si>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</si>
  <si>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</si>
  <si>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</si>
  <si>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</si>
  <si>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</si>
  <si>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</si>
  <si>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</si>
  <si>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</si>
  <si>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</si>
  <si>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</si>
  <si>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</si>
  <si>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</si>
  <si>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</si>
  <si>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</si>
  <si>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</si>
  <si>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</si>
  <si>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</si>
  <si>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</si>
  <si>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</si>
  <si>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</si>
  <si>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</si>
  <si>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</si>
  <si>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</si>
  <si>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</si>
  <si>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</si>
  <si>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</si>
  <si>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</si>
  <si>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</si>
  <si>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</si>
  <si>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</si>
  <si>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</si>
  <si>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</si>
  <si>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</si>
  <si>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</si>
  <si>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</si>
  <si>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</si>
  <si>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</si>
  <si>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</si>
  <si>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</si>
  <si>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</si>
  <si>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</si>
  <si>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</si>
  <si>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</si>
  <si>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</si>
  <si>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</si>
  <si>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</si>
  <si>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</si>
  <si>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</si>
  <si>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</si>
  <si>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</si>
  <si>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</si>
  <si>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</si>
  <si>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</si>
  <si>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</si>
  <si>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</si>
  <si>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</si>
  <si>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</si>
  <si>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</si>
  <si>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</si>
  <si>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</si>
  <si>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</si>
  <si>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</si>
  <si>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</si>
  <si>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</si>
  <si>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</si>
  <si>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</si>
  <si>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</si>
  <si>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</si>
  <si>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</si>
  <si>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</si>
  <si>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</si>
  <si>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</si>
  <si>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</si>
  <si>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</si>
  <si>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</si>
  <si>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</si>
  <si>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</si>
  <si>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</si>
  <si>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</si>
  <si>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</si>
  <si>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</si>
  <si>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</si>
  <si>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</si>
  <si>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</si>
  <si>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</si>
  <si>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</si>
  <si>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</si>
  <si>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</si>
  <si>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</si>
  <si>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</si>
  <si>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</si>
  <si>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</si>
  <si>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</si>
  <si>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</si>
  <si>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</si>
  <si>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</si>
  <si>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</si>
  <si>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</si>
  <si>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</si>
  <si>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</si>
  <si>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</si>
  <si>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</si>
  <si>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</si>
  <si>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</si>
  <si>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</si>
  <si>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</si>
  <si>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</si>
  <si>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</si>
  <si>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</si>
  <si>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</si>
  <si>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</si>
  <si>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</si>
  <si>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</si>
  <si>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</si>
  <si>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</si>
  <si>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</si>
  <si>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</si>
  <si>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</si>
  <si>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</si>
  <si>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</si>
  <si>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</si>
  <si>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</si>
  <si>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</si>
  <si>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</si>
  <si>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</si>
  <si>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</si>
  <si>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</si>
  <si>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</si>
  <si>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</si>
  <si>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</si>
  <si>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</si>
  <si>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</si>
  <si>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</si>
  <si>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</si>
  <si>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</si>
  <si>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</si>
  <si>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</si>
  <si>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</si>
  <si>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</si>
  <si>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</si>
  <si>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</si>
  <si>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</si>
  <si>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</si>
  <si>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</si>
  <si>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</si>
  <si>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</si>
  <si>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</si>
  <si>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</si>
  <si>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</si>
  <si>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</si>
  <si>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</si>
  <si>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</si>
  <si>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</si>
  <si>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</si>
  <si>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</si>
  <si>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</si>
  <si>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</si>
  <si>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</si>
  <si>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</si>
  <si>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</si>
  <si>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</si>
  <si>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</si>
  <si>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</si>
  <si>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</si>
  <si>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</si>
  <si>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</si>
  <si>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</si>
  <si>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</si>
  <si>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</si>
  <si>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</si>
  <si>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</si>
  <si>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</si>
  <si>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</si>
  <si>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</si>
  <si>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</si>
  <si>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</si>
  <si>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</si>
  <si>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</si>
  <si>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</si>
  <si>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</si>
  <si>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</si>
  <si>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</si>
  <si>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</si>
  <si>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</si>
  <si>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</si>
  <si>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</si>
  <si>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</si>
  <si>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</si>
  <si>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</si>
  <si>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</si>
  <si>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</si>
  <si>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</si>
  <si>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</si>
  <si>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</si>
  <si>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</si>
  <si>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</si>
  <si>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</si>
  <si>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</si>
  <si>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</si>
  <si>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</si>
  <si>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</si>
  <si>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</si>
  <si>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</si>
  <si>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</si>
  <si>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</si>
  <si>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</si>
  <si>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</si>
  <si>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</si>
  <si>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</si>
  <si>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</si>
  <si>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</si>
  <si>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</si>
  <si>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</si>
  <si>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</si>
  <si>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</si>
  <si>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</si>
  <si>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</si>
  <si>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</si>
  <si>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</si>
  <si>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</si>
  <si>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</si>
  <si>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</si>
  <si>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</si>
  <si>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</si>
  <si>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</si>
  <si>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</si>
  <si>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</si>
  <si>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</si>
  <si>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</si>
  <si>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</si>
  <si>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</si>
  <si>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</si>
  <si>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</si>
  <si>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</si>
  <si>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</si>
  <si>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</si>
  <si>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</si>
  <si>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</si>
  <si>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</si>
  <si>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</si>
  <si>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</si>
  <si>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</si>
  <si>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</si>
  <si>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</si>
  <si>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</si>
  <si>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</si>
  <si>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</si>
  <si>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</si>
  <si>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</si>
  <si>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</si>
  <si>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</si>
  <si>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</si>
  <si>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</si>
  <si>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</si>
  <si>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</si>
  <si>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</si>
  <si>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</si>
  <si>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</si>
  <si>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</si>
  <si>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</si>
  <si>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</si>
  <si>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</si>
  <si>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</si>
  <si>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</si>
  <si>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</si>
  <si>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</si>
  <si>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</si>
  <si>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</si>
  <si>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</si>
  <si>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</si>
  <si>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</si>
  <si>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</si>
  <si>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</si>
  <si>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</si>
  <si>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</si>
  <si>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</si>
  <si>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</si>
  <si>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</si>
  <si>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</si>
  <si>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</si>
  <si>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</si>
  <si>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</si>
  <si>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</si>
  <si>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</si>
  <si>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</si>
  <si>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</si>
  <si>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</si>
  <si>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</si>
  <si>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</si>
  <si>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</si>
  <si>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</si>
  <si>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</si>
  <si>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</si>
  <si>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</si>
  <si>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</si>
  <si>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</si>
  <si>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</si>
  <si>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</si>
  <si>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</si>
  <si>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</si>
  <si>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</si>
  <si>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</si>
  <si>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</si>
  <si>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</si>
  <si>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</si>
  <si>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</si>
  <si>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</si>
  <si>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</si>
  <si>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</si>
  <si>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</si>
  <si>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</si>
  <si>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</si>
  <si>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</si>
  <si>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</si>
  <si>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</si>
  <si>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</si>
  <si>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</si>
  <si>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</si>
  <si>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</si>
  <si>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</si>
  <si>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</si>
  <si>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</si>
  <si>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</si>
  <si>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</si>
  <si>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</si>
  <si>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</si>
  <si>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</si>
  <si>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</si>
  <si>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</si>
  <si>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</si>
  <si>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</si>
  <si>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</si>
  <si>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</si>
  <si>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</si>
  <si>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</si>
  <si>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</si>
  <si>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</si>
  <si>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</si>
  <si>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</si>
  <si>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</si>
  <si>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</si>
  <si>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</si>
  <si>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</si>
  <si>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</si>
  <si>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</si>
  <si>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</si>
  <si>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</si>
  <si>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</si>
  <si>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</si>
  <si>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</si>
  <si>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</si>
  <si>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</si>
  <si>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</si>
  <si>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</si>
  <si>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</si>
  <si>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</si>
  <si>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</si>
  <si>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</si>
  <si>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</si>
  <si>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</si>
  <si>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</si>
  <si>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</si>
  <si>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</si>
  <si>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</si>
  <si>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</si>
  <si>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</si>
  <si>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</si>
  <si>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</si>
  <si>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</si>
  <si>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</si>
  <si>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</si>
  <si>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</si>
  <si>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</si>
  <si>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</si>
  <si>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</si>
  <si>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</si>
  <si>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</si>
  <si>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</si>
  <si>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</si>
  <si>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</si>
  <si>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</si>
  <si>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</si>
  <si>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</si>
  <si>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</si>
  <si>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</si>
  <si>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</si>
  <si>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</si>
  <si>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</si>
  <si>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</si>
  <si>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</si>
  <si>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</si>
  <si>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</si>
  <si>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</si>
  <si>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</si>
  <si>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</si>
  <si>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</si>
  <si>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</si>
  <si>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</si>
  <si>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</si>
  <si>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</si>
  <si>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</si>
  <si>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</si>
  <si>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</si>
  <si>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</si>
  <si>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</si>
  <si>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</si>
  <si>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</si>
  <si>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</si>
  <si>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</si>
  <si>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</si>
  <si>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</si>
  <si>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</si>
  <si>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</si>
  <si>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</si>
  <si>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</si>
  <si>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</si>
  <si>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</si>
  <si>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</si>
  <si>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</si>
  <si>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</si>
  <si>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</si>
  <si>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</si>
  <si>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</si>
  <si>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</si>
  <si>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</si>
  <si>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</si>
  <si>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</si>
  <si>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</si>
  <si>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</si>
  <si>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</si>
  <si>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</si>
  <si>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</si>
  <si>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</si>
  <si>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</si>
  <si>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</si>
  <si>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</si>
  <si>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</si>
  <si>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</si>
  <si>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</si>
  <si>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</si>
  <si>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</si>
  <si>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</si>
  <si>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</si>
  <si>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</si>
  <si>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</si>
  <si>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</si>
  <si>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</si>
  <si>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</si>
  <si>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</si>
  <si>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</si>
  <si>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</si>
  <si>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</si>
  <si>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</si>
  <si>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</si>
  <si>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</si>
  <si>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</si>
  <si>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</si>
  <si>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</si>
  <si>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</si>
  <si>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</si>
  <si>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</si>
  <si>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</si>
  <si>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</si>
  <si>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</si>
  <si>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</si>
  <si>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</si>
  <si>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</si>
  <si>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</si>
  <si>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</si>
  <si>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</si>
  <si>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</si>
  <si>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</si>
  <si>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</si>
  <si>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</si>
  <si>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</si>
  <si>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</si>
  <si>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</si>
  <si>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</si>
  <si>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</si>
  <si>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</si>
  <si>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</si>
  <si>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</si>
  <si>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</si>
  <si>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</si>
  <si>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</si>
  <si>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</si>
  <si>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</si>
  <si>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</si>
  <si>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</si>
  <si>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</si>
  <si>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</si>
  <si>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</si>
  <si>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</si>
  <si>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</si>
  <si>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</si>
  <si>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</si>
  <si>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</si>
  <si>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</si>
  <si>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</si>
  <si>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</si>
  <si>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</si>
  <si>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</si>
  <si>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</si>
  <si>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</si>
  <si>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</si>
  <si>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</si>
  <si>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</si>
  <si>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</si>
  <si>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</si>
  <si>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</si>
  <si>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</si>
  <si>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</si>
  <si>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</si>
  <si>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</si>
  <si>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</si>
  <si>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</si>
  <si>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</si>
  <si>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</si>
  <si>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</si>
  <si>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</si>
  <si>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</si>
  <si>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</si>
  <si>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</si>
  <si>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</si>
  <si>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</si>
  <si>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</si>
  <si>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</si>
  <si>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</si>
  <si>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</si>
  <si>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</si>
  <si>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</si>
  <si>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</si>
  <si>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</si>
  <si>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</si>
  <si>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</si>
  <si>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</si>
  <si>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</si>
  <si>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</si>
  <si>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</si>
  <si>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</si>
  <si>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</si>
  <si>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</si>
  <si>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</si>
  <si>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</si>
  <si>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</si>
  <si>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</si>
  <si>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</si>
  <si>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</si>
  <si>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</si>
  <si>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</si>
  <si>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</si>
  <si>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</si>
  <si>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</si>
  <si>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</si>
  <si>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</si>
  <si>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</si>
  <si>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</si>
  <si>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</si>
  <si>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</si>
  <si>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</si>
  <si>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</si>
  <si>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</si>
  <si>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</si>
  <si>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</si>
  <si>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</si>
  <si>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</si>
  <si>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</si>
  <si>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</si>
  <si>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</si>
  <si>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</si>
  <si>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</si>
  <si>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</si>
  <si>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</si>
  <si>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</si>
  <si>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</si>
  <si>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</si>
  <si>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</si>
  <si>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</si>
  <si>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</si>
  <si>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</si>
  <si>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</si>
  <si>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</si>
  <si>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</si>
  <si>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</si>
  <si>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</si>
  <si>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</si>
  <si>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</si>
  <si>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</si>
  <si>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</si>
  <si>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</si>
  <si>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</si>
  <si>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</si>
  <si>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</si>
  <si>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</si>
  <si>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</si>
  <si>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</si>
  <si>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</si>
  <si>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</si>
  <si>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</si>
  <si>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</si>
  <si>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</si>
  <si>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</si>
  <si>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</si>
  <si>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</si>
  <si>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</si>
  <si>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</si>
  <si>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</si>
  <si>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</si>
  <si>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</si>
  <si>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</si>
  <si>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</si>
  <si>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</si>
  <si>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</si>
  <si>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</si>
  <si>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</si>
  <si>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</si>
  <si>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</si>
  <si>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</si>
  <si>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</si>
  <si>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</si>
  <si>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</si>
  <si>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</si>
  <si>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</si>
  <si>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</si>
  <si>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</si>
  <si>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</si>
  <si>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</si>
  <si>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</si>
  <si>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</si>
  <si>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</si>
  <si>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</si>
  <si>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</si>
  <si>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</si>
  <si>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</si>
  <si>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</si>
  <si>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</si>
  <si>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</si>
  <si>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</si>
  <si>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</si>
  <si>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</si>
  <si>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</si>
  <si>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</si>
  <si>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</si>
  <si>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</si>
  <si>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</si>
  <si>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</si>
  <si>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</si>
  <si>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</si>
  <si>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</si>
  <si>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</si>
  <si>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</si>
  <si>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</si>
  <si>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</si>
  <si>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</si>
  <si>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</si>
  <si>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</si>
  <si>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</si>
  <si>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</si>
  <si>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</si>
  <si>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</si>
  <si>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</si>
  <si>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</si>
  <si>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</si>
  <si>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</si>
  <si>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</si>
  <si>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</si>
  <si>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</si>
  <si>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</si>
  <si>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</si>
  <si>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</si>
  <si>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</si>
  <si>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</si>
  <si>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</si>
  <si>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</si>
  <si>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</si>
  <si>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</si>
  <si>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</si>
  <si>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</si>
  <si>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</si>
  <si>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</si>
  <si>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</si>
  <si>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</si>
  <si>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</si>
  <si>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</si>
  <si>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</si>
  <si>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</si>
  <si>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</si>
  <si>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</si>
  <si>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</si>
  <si>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</si>
  <si>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</si>
  <si>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</si>
  <si>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</si>
  <si>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</si>
  <si>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</si>
  <si>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</si>
  <si>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</si>
  <si>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</si>
  <si>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</si>
  <si>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</si>
  <si>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</si>
  <si>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</si>
  <si>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</si>
  <si>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</si>
  <si>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</si>
  <si>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</si>
  <si>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</si>
  <si>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</si>
  <si>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</si>
  <si>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</si>
  <si>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</si>
  <si>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</si>
  <si>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</si>
  <si>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</si>
  <si>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</si>
  <si>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</si>
  <si>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</si>
  <si>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</si>
  <si>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</si>
  <si>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</si>
  <si>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</si>
  <si>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</si>
  <si>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</si>
  <si>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</si>
  <si>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</si>
  <si>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</si>
  <si>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</si>
  <si>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</si>
  <si>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</si>
  <si>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</si>
  <si>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</si>
  <si>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</si>
  <si>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</si>
  <si>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</si>
  <si>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</si>
  <si>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</si>
  <si>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</si>
  <si>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</si>
  <si>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</si>
  <si>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</si>
  <si>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</si>
  <si>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</si>
  <si>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</si>
  <si>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</si>
  <si>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</si>
  <si>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</si>
  <si>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</si>
  <si>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</si>
  <si>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</si>
  <si>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</si>
  <si>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</si>
  <si>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</si>
  <si>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</si>
  <si>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</si>
  <si>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</si>
  <si>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</si>
  <si>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</si>
  <si>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</si>
  <si>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</si>
  <si>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</si>
  <si>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</si>
  <si>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</si>
  <si>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</si>
  <si>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</si>
  <si>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</si>
  <si>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</si>
  <si>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</si>
  <si>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</si>
  <si>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</si>
  <si>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</si>
  <si>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</si>
  <si>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</si>
  <si>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</si>
  <si>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</si>
  <si>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</si>
  <si>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</si>
  <si>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</si>
  <si>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</si>
  <si>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</si>
  <si>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</si>
  <si>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</si>
  <si>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</si>
  <si>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</si>
  <si>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</si>
  <si>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</si>
  <si>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</si>
  <si>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</si>
  <si>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</si>
  <si>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</si>
  <si>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</si>
  <si>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</si>
  <si>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</si>
  <si>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</si>
  <si>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</si>
  <si>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</si>
  <si>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</si>
  <si>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</si>
  <si>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</si>
  <si>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</si>
  <si>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</si>
  <si>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</si>
  <si>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</si>
  <si>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</si>
  <si>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</si>
  <si>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</si>
  <si>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</si>
  <si>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</si>
  <si>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</si>
  <si>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</si>
  <si>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</si>
  <si>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</si>
  <si>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</si>
  <si>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</si>
  <si>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</si>
  <si>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</si>
  <si>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</si>
  <si>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</si>
  <si>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</si>
  <si>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</si>
  <si>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</si>
  <si>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</si>
  <si>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</si>
  <si>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</si>
  <si>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</si>
  <si>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</si>
  <si>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</si>
  <si>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</si>
  <si>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</si>
  <si>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</si>
  <si>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</si>
  <si>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</si>
  <si>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</si>
  <si>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</si>
  <si>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</si>
  <si>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</si>
  <si>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</si>
  <si>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</si>
  <si>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</si>
  <si>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</si>
  <si>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</si>
  <si>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</si>
  <si>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</si>
  <si>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</si>
  <si>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</si>
  <si>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</si>
  <si>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</si>
  <si>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</si>
  <si>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</si>
  <si>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</si>
  <si>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</si>
  <si>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</si>
  <si>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</si>
  <si>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</si>
  <si>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</si>
  <si>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</si>
  <si>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</si>
  <si>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</si>
  <si>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</si>
  <si>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</si>
  <si>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</si>
  <si>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</si>
  <si>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</si>
  <si>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</si>
  <si>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</si>
  <si>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</si>
  <si>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</si>
  <si>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</si>
  <si>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</si>
  <si>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</si>
  <si>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</si>
  <si>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</si>
  <si>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</si>
  <si>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</si>
  <si>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</si>
  <si>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</si>
  <si>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</si>
  <si>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</si>
  <si>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</si>
  <si>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</si>
  <si>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</si>
  <si>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</si>
  <si>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</si>
  <si>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</si>
  <si>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</si>
  <si>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</si>
  <si>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</si>
  <si>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</si>
  <si>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</si>
  <si>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</si>
  <si>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</si>
  <si>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</si>
  <si>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</si>
  <si>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</si>
  <si>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</si>
  <si>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</si>
  <si>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</si>
  <si>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</si>
  <si>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</si>
  <si>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</si>
  <si>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</si>
  <si>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</si>
  <si>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</si>
  <si>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</si>
  <si>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</si>
  <si>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</si>
  <si>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</si>
  <si>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</si>
  <si>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</si>
  <si>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</si>
  <si>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</si>
  <si>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</si>
  <si>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</si>
  <si>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</si>
  <si>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</si>
  <si>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</si>
  <si>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</si>
  <si>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</si>
  <si>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</si>
  <si>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</si>
  <si>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</si>
  <si>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</si>
  <si>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</si>
  <si>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</si>
  <si>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</si>
  <si>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</si>
  <si>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</si>
  <si>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</si>
  <si>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</si>
  <si>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</si>
  <si>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</si>
  <si>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</si>
  <si>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</si>
  <si>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</si>
  <si>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</si>
  <si>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</si>
  <si>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</si>
  <si>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</si>
  <si>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</si>
  <si>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</si>
  <si>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</si>
  <si>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</si>
  <si>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</si>
  <si>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</si>
  <si>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</si>
  <si>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</si>
  <si>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</si>
  <si>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</si>
  <si>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</si>
  <si>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</si>
  <si>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</si>
  <si>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</si>
  <si>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</si>
  <si>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</si>
  <si>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</si>
  <si>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</si>
  <si>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</si>
  <si>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</si>
  <si>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</si>
  <si>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</si>
  <si>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</si>
  <si>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</si>
  <si>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</si>
  <si>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</si>
  <si>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</si>
  <si>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</si>
  <si>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</si>
  <si>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</si>
  <si>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</si>
  <si>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</si>
  <si>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</si>
  <si>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</si>
  <si>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</si>
  <si>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</si>
  <si>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</si>
  <si>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</si>
  <si>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</si>
  <si>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</si>
  <si>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</si>
  <si>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</si>
  <si>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</si>
  <si>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</si>
  <si>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</si>
  <si>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</si>
  <si>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</si>
  <si>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</si>
  <si>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</si>
  <si>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</si>
  <si>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</si>
  <si>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</si>
  <si>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</si>
  <si>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</si>
  <si>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</si>
  <si>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</si>
  <si>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</si>
  <si>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</si>
  <si>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</si>
  <si>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</si>
  <si>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</si>
  <si>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</si>
  <si>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</si>
  <si>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</si>
  <si>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</si>
  <si>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</si>
  <si>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</si>
  <si>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</si>
  <si>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</si>
  <si>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</si>
  <si>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</si>
  <si>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</si>
  <si>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</si>
  <si>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</si>
  <si>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</si>
  <si>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</si>
  <si>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</si>
  <si>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</si>
  <si>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</si>
  <si>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</si>
  <si>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</si>
  <si>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</si>
  <si>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</si>
  <si>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</si>
  <si>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</si>
  <si>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</si>
  <si>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</si>
  <si>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</si>
  <si>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</si>
  <si>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</si>
  <si>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</si>
  <si>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</si>
  <si>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</si>
  <si>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</si>
  <si>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</si>
  <si>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</si>
  <si>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</si>
  <si>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</si>
  <si>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</si>
  <si>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</si>
  <si>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</si>
  <si>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</si>
  <si>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</si>
  <si>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</si>
  <si>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</si>
  <si>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</si>
  <si>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</si>
  <si>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</si>
  <si>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</si>
  <si>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</si>
  <si>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</si>
  <si>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</si>
  <si>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</si>
  <si>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</si>
  <si>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</si>
  <si>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</si>
  <si>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</si>
  <si>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</si>
  <si>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</si>
  <si>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</si>
  <si>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</si>
  <si>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</si>
  <si>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</si>
  <si>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</si>
  <si>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</si>
  <si>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</si>
  <si>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</si>
  <si>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</si>
  <si>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</si>
  <si>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</si>
  <si>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</si>
  <si>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</si>
  <si>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</si>
  <si>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</si>
  <si>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</si>
  <si>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</si>
  <si>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</si>
  <si>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</si>
  <si>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</si>
  <si>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</si>
  <si>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</si>
  <si>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</si>
  <si>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</si>
  <si>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</si>
  <si>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</si>
  <si>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</si>
  <si>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</si>
  <si>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</si>
  <si>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</si>
  <si>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</si>
  <si>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</si>
  <si>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</si>
  <si>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</si>
  <si>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</si>
  <si>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</si>
  <si>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</si>
  <si>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</si>
  <si>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</si>
  <si>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</si>
  <si>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</si>
  <si>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</si>
  <si>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</si>
  <si>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</si>
  <si>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</si>
  <si>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</si>
  <si>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</si>
  <si>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</si>
  <si>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</si>
  <si>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</si>
  <si>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</si>
  <si>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</si>
  <si>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</si>
  <si>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</si>
  <si>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</si>
  <si>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</si>
  <si>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</si>
  <si>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</si>
  <si>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</si>
  <si>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</si>
  <si>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</si>
  <si>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</si>
  <si>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</si>
  <si>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</si>
  <si>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</si>
  <si>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</si>
  <si>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</si>
  <si>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</si>
  <si>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</si>
  <si>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</si>
  <si>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</si>
  <si>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</si>
  <si>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</si>
  <si>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</si>
  <si>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</si>
  <si>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</si>
  <si>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</si>
  <si>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</si>
  <si>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</si>
  <si>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</si>
  <si>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</si>
  <si>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</si>
  <si>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</si>
  <si>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</si>
  <si>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</si>
  <si>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</si>
  <si>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</si>
  <si>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</si>
  <si>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</si>
  <si>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</si>
  <si>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</si>
  <si>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</si>
  <si>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</si>
  <si>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</si>
  <si>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</si>
  <si>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</si>
  <si>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</si>
  <si>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</si>
  <si>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</si>
  <si>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</si>
  <si>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</si>
  <si>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</si>
  <si>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</si>
  <si>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</si>
  <si>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</si>
  <si>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</si>
  <si>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</si>
  <si>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</si>
  <si>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</si>
  <si>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</si>
  <si>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</si>
  <si>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</si>
  <si>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</si>
  <si>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</si>
  <si>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</si>
  <si>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</si>
  <si>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</si>
  <si>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</si>
  <si>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</si>
  <si>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</si>
  <si>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</si>
  <si>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</si>
  <si>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</si>
  <si>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</si>
  <si>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</si>
  <si>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</si>
  <si>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</si>
  <si>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</si>
  <si>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</si>
  <si>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</si>
  <si>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</si>
  <si>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</si>
  <si>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</si>
  <si>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</si>
  <si>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</si>
  <si>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</si>
  <si>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</si>
  <si>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</si>
  <si>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</si>
  <si>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</si>
  <si>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</si>
  <si>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</si>
  <si>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</si>
  <si>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</si>
  <si>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</si>
  <si>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</si>
  <si>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</si>
  <si>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</si>
  <si>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</si>
  <si>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</si>
  <si>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</si>
  <si>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</si>
  <si>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</si>
  <si>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</si>
  <si>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</si>
  <si>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</si>
  <si>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</si>
  <si>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</si>
  <si>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</si>
  <si>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</si>
  <si>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</si>
  <si>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</si>
  <si>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</si>
  <si>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</si>
  <si>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</si>
  <si>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</si>
  <si>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</si>
  <si>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</si>
  <si>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</si>
  <si>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</si>
  <si>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</si>
  <si>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</si>
  <si>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</si>
  <si>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</si>
  <si>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</si>
  <si>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</si>
  <si>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</si>
  <si>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</si>
  <si>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</si>
  <si>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</si>
  <si>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</si>
  <si>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</si>
  <si>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</si>
  <si>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</si>
  <si>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</si>
  <si>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</si>
  <si>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</si>
  <si>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</si>
  <si>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</si>
  <si>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</si>
  <si>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</si>
  <si>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</si>
  <si>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</si>
  <si>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</si>
  <si>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</si>
  <si>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</si>
  <si>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</si>
  <si>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</si>
  <si>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</si>
  <si>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</si>
  <si>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</si>
  <si>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</si>
  <si>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</si>
  <si>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</si>
  <si>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</si>
  <si>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</si>
  <si>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</si>
  <si>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</si>
  <si>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</si>
  <si>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</si>
  <si>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</si>
  <si>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</si>
  <si>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</si>
  <si>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</si>
  <si>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</si>
  <si>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</si>
  <si>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</si>
  <si>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</si>
  <si>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</si>
  <si>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</si>
  <si>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</si>
  <si>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</si>
  <si>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</si>
  <si>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</si>
  <si>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</si>
  <si>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</si>
  <si>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</si>
  <si>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</si>
  <si>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</si>
  <si>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</si>
  <si>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</si>
  <si>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</si>
  <si>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</si>
  <si>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</si>
  <si>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</si>
  <si>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</si>
  <si>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</si>
  <si>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</si>
  <si>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</si>
  <si>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</si>
  <si>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</si>
  <si>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</si>
  <si>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</si>
  <si>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</si>
  <si>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</si>
  <si>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</si>
  <si>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</si>
  <si>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</si>
  <si>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</si>
  <si>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</si>
  <si>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</si>
  <si>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</si>
  <si>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</si>
  <si>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</si>
  <si>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</si>
  <si>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</si>
  <si>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</si>
  <si>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</si>
  <si>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</si>
  <si>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</si>
  <si>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</si>
  <si>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</si>
  <si>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</si>
  <si>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</si>
  <si>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</si>
  <si>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</si>
  <si>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</si>
  <si>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</si>
  <si>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</si>
  <si>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</si>
  <si>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</si>
  <si>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</si>
  <si>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</si>
  <si>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</si>
  <si>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</si>
  <si>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</si>
  <si>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</si>
  <si>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</si>
  <si>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</si>
  <si>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</si>
  <si>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</si>
  <si>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</si>
  <si>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</si>
  <si>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</si>
  <si>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</si>
  <si>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</si>
  <si>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</si>
  <si>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</si>
  <si>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</si>
  <si>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</si>
  <si>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</si>
  <si>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</si>
  <si>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</si>
  <si>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</si>
  <si>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</si>
  <si>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</si>
  <si>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</si>
  <si>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</si>
  <si>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</si>
  <si>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</si>
  <si>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</si>
  <si>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</si>
  <si>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</si>
  <si>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</si>
  <si>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</si>
  <si>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</si>
  <si>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</si>
  <si>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</si>
  <si>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</si>
  <si>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</si>
  <si>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</si>
  <si>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</si>
  <si>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</si>
  <si>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</si>
  <si>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</si>
  <si>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</si>
  <si>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</si>
  <si>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</si>
  <si>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</si>
  <si>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</si>
  <si>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</si>
  <si>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</si>
  <si>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</si>
  <si>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</si>
  <si>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</si>
  <si>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</si>
  <si>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</si>
  <si>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</si>
  <si>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</si>
  <si>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</si>
  <si>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</si>
  <si>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</si>
  <si>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</si>
  <si>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</si>
  <si>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</si>
  <si>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</si>
  <si>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</si>
  <si>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</si>
  <si>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</si>
  <si>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</si>
  <si>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</si>
  <si>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</si>
  <si>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</si>
  <si>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</si>
  <si>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</si>
  <si>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</si>
  <si>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</si>
  <si>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</si>
  <si>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</si>
  <si>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</si>
  <si>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</si>
  <si>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</si>
  <si>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</si>
  <si>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</si>
  <si>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</si>
  <si>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</si>
  <si>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</si>
  <si>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</si>
  <si>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</si>
  <si>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</si>
  <si>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</si>
  <si>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</si>
  <si>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</si>
  <si>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</si>
  <si>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</si>
  <si>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</si>
  <si>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</si>
  <si>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</si>
  <si>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</si>
  <si>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</si>
  <si>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</si>
  <si>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</si>
  <si>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</si>
  <si>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</si>
  <si>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</si>
  <si>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</si>
  <si>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</si>
  <si>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</si>
  <si>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</si>
  <si>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</si>
  <si>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</si>
  <si>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</si>
  <si>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</si>
  <si>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</si>
  <si>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</si>
  <si>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</si>
  <si>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</si>
  <si>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</si>
  <si>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</si>
  <si>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</si>
  <si>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</si>
  <si>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</si>
  <si>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</si>
  <si>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</si>
  <si>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</si>
  <si>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</si>
  <si>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</si>
  <si>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</si>
  <si>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</si>
  <si>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</si>
  <si>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</si>
  <si>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</si>
  <si>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</si>
  <si>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</si>
  <si>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</si>
  <si>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</si>
  <si>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</si>
  <si>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</si>
  <si>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</si>
  <si>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</si>
  <si>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</si>
  <si>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</si>
  <si>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</si>
  <si>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</si>
  <si>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</si>
  <si>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</si>
  <si>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</si>
  <si>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</si>
  <si>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</si>
  <si>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</si>
  <si>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</si>
  <si>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</si>
  <si>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</si>
  <si>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</si>
  <si>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</si>
  <si>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</si>
  <si>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</si>
  <si>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</si>
  <si>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</si>
  <si>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</si>
  <si>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</si>
  <si>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</si>
  <si>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</si>
  <si>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</si>
  <si>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</si>
  <si>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</si>
  <si>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</si>
  <si>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</si>
  <si>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</si>
  <si>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</si>
  <si>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</si>
  <si>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</si>
  <si>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</si>
  <si>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</si>
  <si>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</si>
  <si>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</si>
  <si>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</si>
  <si>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</si>
  <si>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</si>
  <si>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</si>
  <si>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</si>
  <si>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</si>
  <si>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</si>
  <si>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</si>
  <si>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</si>
  <si>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</si>
  <si>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</si>
  <si>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</si>
  <si>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</si>
  <si>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</si>
  <si>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</si>
  <si>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</si>
  <si>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</si>
  <si>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</si>
  <si>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</si>
  <si>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</si>
  <si>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</si>
  <si>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</si>
  <si>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</si>
  <si>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</si>
  <si>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</si>
  <si>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</si>
  <si>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</si>
  <si>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</si>
  <si>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</si>
  <si>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</si>
  <si>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</si>
  <si>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</si>
  <si>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</si>
  <si>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</si>
  <si>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</si>
  <si>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</si>
  <si>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</si>
  <si>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</si>
  <si>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</si>
  <si>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</si>
  <si>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</si>
  <si>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</si>
  <si>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</si>
  <si>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</si>
  <si>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</si>
  <si>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</si>
  <si>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</si>
  <si>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</si>
  <si>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</si>
  <si>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</si>
  <si>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</si>
  <si>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</si>
  <si>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</si>
  <si>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</si>
  <si>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</si>
  <si>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</si>
  <si>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</si>
  <si>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</si>
  <si>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</si>
  <si>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</si>
  <si>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</si>
  <si>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</si>
  <si>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</si>
  <si>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</si>
  <si>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</si>
  <si>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</si>
  <si>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</si>
  <si>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</si>
  <si>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</si>
  <si>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</si>
  <si>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</si>
  <si>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</si>
  <si>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</si>
  <si>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</si>
  <si>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</si>
  <si>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</si>
  <si>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</si>
  <si>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</si>
  <si>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</si>
  <si>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</si>
  <si>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</si>
  <si>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</si>
  <si>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</si>
  <si>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</si>
  <si>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</si>
  <si>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</si>
  <si>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</si>
  <si>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</si>
  <si>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</si>
  <si>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</si>
  <si>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</si>
  <si>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</si>
  <si>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</si>
  <si>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</si>
  <si>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</si>
  <si>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</si>
  <si>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</si>
  <si>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</si>
  <si>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</si>
  <si>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</si>
  <si>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</si>
  <si>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</si>
  <si>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</si>
  <si>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</si>
  <si>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</si>
  <si>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</si>
  <si>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</si>
  <si>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</si>
  <si>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</si>
  <si>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</si>
  <si>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</si>
  <si>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</si>
  <si>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</si>
  <si>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</si>
  <si>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</si>
  <si>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</si>
  <si>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</si>
  <si>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</si>
  <si>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</si>
  <si>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</si>
  <si>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</si>
  <si>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</si>
  <si>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</si>
  <si>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</si>
  <si>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</si>
  <si>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</si>
  <si>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</si>
  <si>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</si>
  <si>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</si>
  <si>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</si>
  <si>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</si>
  <si>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</si>
  <si>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</si>
  <si>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</si>
  <si>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</si>
  <si>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</si>
  <si>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</si>
  <si>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</si>
  <si>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</si>
  <si>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</si>
  <si>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</si>
  <si>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</si>
  <si>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</si>
  <si>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</si>
  <si>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</si>
  <si>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</si>
  <si>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</si>
  <si>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</si>
  <si>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</si>
  <si>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</si>
  <si>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</si>
  <si>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</si>
  <si>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</si>
  <si>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</si>
  <si>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</si>
  <si>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</si>
  <si>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</si>
  <si>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</si>
  <si>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</si>
  <si>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</si>
  <si>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</si>
  <si>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</si>
  <si>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</si>
  <si>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</si>
  <si>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</si>
  <si>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</si>
  <si>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</si>
  <si>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</si>
  <si>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</si>
  <si>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</si>
  <si>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</si>
  <si>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</si>
  <si>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</si>
  <si>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</si>
  <si>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</si>
  <si>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</si>
  <si>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</si>
  <si>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</si>
  <si>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</si>
  <si>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</si>
  <si>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</si>
  <si>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</si>
  <si>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</si>
  <si>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</si>
  <si>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</si>
  <si>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</si>
  <si>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</si>
  <si>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</si>
  <si>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</si>
  <si>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</si>
  <si>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</si>
  <si>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</si>
  <si>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</si>
  <si>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</si>
  <si>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</si>
  <si>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</si>
  <si>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</si>
  <si>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</si>
  <si>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</si>
  <si>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</si>
  <si>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</si>
  <si>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</si>
  <si>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</si>
  <si>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</si>
  <si>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</si>
  <si>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</si>
  <si>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</si>
  <si>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</si>
  <si>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</si>
  <si>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</si>
  <si>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</si>
  <si>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</si>
  <si>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</si>
  <si>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</si>
  <si>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</si>
  <si>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</si>
  <si>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</si>
  <si>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</si>
  <si>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</si>
  <si>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</si>
  <si>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</si>
  <si>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</si>
  <si>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</si>
  <si>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</si>
  <si>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</si>
  <si>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</si>
  <si>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</si>
  <si>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</si>
  <si>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</si>
  <si>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</si>
  <si>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</si>
  <si>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</si>
  <si>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</si>
  <si>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</si>
  <si>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</si>
  <si>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</si>
  <si>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</si>
  <si>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</si>
  <si>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</si>
  <si>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</si>
  <si>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</si>
  <si>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</si>
  <si>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</si>
  <si>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</si>
  <si>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</si>
  <si>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</si>
  <si>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</si>
  <si>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</si>
  <si>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</si>
  <si>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</si>
  <si>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</si>
  <si>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</si>
  <si>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</si>
  <si>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</si>
  <si>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</si>
  <si>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</si>
  <si>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</si>
  <si>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</si>
  <si>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</si>
  <si>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</si>
  <si>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</si>
  <si>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</si>
  <si>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</si>
  <si>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</si>
  <si>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</si>
  <si>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</si>
  <si>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</si>
  <si>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</si>
  <si>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</si>
  <si>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</si>
  <si>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</si>
  <si>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</si>
  <si>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</si>
  <si>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</si>
  <si>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</si>
  <si>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</si>
  <si>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</si>
  <si>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</si>
  <si>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</si>
  <si>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</si>
  <si>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</si>
  <si>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</si>
  <si>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</si>
  <si>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</si>
  <si>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</si>
  <si>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</si>
  <si>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</si>
  <si>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</si>
  <si>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</si>
  <si>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</si>
  <si>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</si>
  <si>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</si>
  <si>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</si>
  <si>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</si>
  <si>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</si>
  <si>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</si>
  <si>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</si>
  <si>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</si>
  <si>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</si>
  <si>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</si>
  <si>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</si>
  <si>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</si>
  <si>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</si>
  <si>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</si>
  <si>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</si>
  <si>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</si>
  <si>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</si>
  <si>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</si>
  <si>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</si>
  <si>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</si>
  <si>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</si>
  <si>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</si>
  <si>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</si>
  <si>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</si>
  <si>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</si>
  <si>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</si>
  <si>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</si>
  <si>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</si>
  <si>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</si>
  <si>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</si>
  <si>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</si>
  <si>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</si>
  <si>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</si>
  <si>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</si>
  <si>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</si>
  <si>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</si>
  <si>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</si>
  <si>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</si>
  <si>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</si>
  <si>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</si>
  <si>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</si>
  <si>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</si>
  <si>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</si>
  <si>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</si>
  <si>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</si>
  <si>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</si>
  <si>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</si>
  <si>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</si>
  <si>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</si>
  <si>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</si>
  <si>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</si>
  <si>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</si>
  <si>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</si>
  <si>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</si>
  <si>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</si>
  <si>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</si>
  <si>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</si>
  <si>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</si>
  <si>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</si>
  <si>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</si>
  <si>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</si>
  <si>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</si>
  <si>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</si>
  <si>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</si>
  <si>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</si>
  <si>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</si>
  <si>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</si>
  <si>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</si>
  <si>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</si>
  <si>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</si>
  <si>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</si>
  <si>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</si>
  <si>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</si>
  <si>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</si>
  <si>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</si>
  <si>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</si>
  <si>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</si>
  <si>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</si>
  <si>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</si>
  <si>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</si>
  <si>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</si>
  <si>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</si>
  <si>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</si>
  <si>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</si>
  <si>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</si>
  <si>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</si>
  <si>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</si>
  <si>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</si>
  <si>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</si>
  <si>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</si>
  <si>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</si>
  <si>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</si>
  <si>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</si>
  <si>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</si>
  <si>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</si>
  <si>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</si>
  <si>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</si>
  <si>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</si>
  <si>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</si>
  <si>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</si>
  <si>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</si>
  <si>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</si>
  <si>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</si>
  <si>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</si>
  <si>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</si>
  <si>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</si>
  <si>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</si>
  <si>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</si>
  <si>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</si>
  <si>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</si>
  <si>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</si>
  <si>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</si>
  <si>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</si>
  <si>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</si>
  <si>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</si>
  <si>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</si>
  <si>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</si>
  <si>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</si>
  <si>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</si>
  <si>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</si>
  <si>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</si>
  <si>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</si>
  <si>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</si>
  <si>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</si>
  <si>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</si>
  <si>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</si>
  <si>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</si>
  <si>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</si>
  <si>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</si>
  <si>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</si>
  <si>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</si>
  <si>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</si>
  <si>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</si>
  <si>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</si>
  <si>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</si>
  <si>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</si>
  <si>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</si>
  <si>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</si>
  <si>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</si>
  <si>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</si>
  <si>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</si>
  <si>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</si>
  <si>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</si>
  <si>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</si>
  <si>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</si>
  <si>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</si>
  <si>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</si>
  <si>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</si>
  <si>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</si>
  <si>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</si>
  <si>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</si>
  <si>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</si>
  <si>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</si>
  <si>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</si>
  <si>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</si>
  <si>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</si>
  <si>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</si>
  <si>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</si>
  <si>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</si>
  <si>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</si>
  <si>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</si>
  <si>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</si>
  <si>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</si>
  <si>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</si>
  <si>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</si>
  <si>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</si>
  <si>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</si>
  <si>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</si>
  <si>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</si>
  <si>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</si>
  <si>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</si>
  <si>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</si>
  <si>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</si>
  <si>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</si>
  <si>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</si>
  <si>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</si>
  <si>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</si>
  <si>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</si>
  <si>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</si>
  <si>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</si>
  <si>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</si>
  <si>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</si>
  <si>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</si>
  <si>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</si>
  <si>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</si>
  <si>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</si>
  <si>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</si>
  <si>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</si>
  <si>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</si>
  <si>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</si>
  <si>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</si>
  <si>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</si>
  <si>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</si>
  <si>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</si>
  <si>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</si>
  <si>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</si>
  <si>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</si>
  <si>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</si>
  <si>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</si>
  <si>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</si>
  <si>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</si>
  <si>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</si>
  <si>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</si>
  <si>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</si>
  <si>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</si>
  <si>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</si>
  <si>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</si>
  <si>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</si>
  <si>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</si>
  <si>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</si>
  <si>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</si>
  <si>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</si>
  <si>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</si>
  <si>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</si>
  <si>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</si>
  <si>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</si>
  <si>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</si>
  <si>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</si>
  <si>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</si>
  <si>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</si>
  <si>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</si>
  <si>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</si>
  <si>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</si>
  <si>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</si>
  <si>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</si>
  <si>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</si>
  <si>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</si>
  <si>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</si>
  <si>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</si>
  <si>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</si>
  <si>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</si>
  <si>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</si>
  <si>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</si>
  <si>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</si>
  <si>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</si>
  <si>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</si>
  <si>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</si>
  <si>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</si>
  <si>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</si>
  <si>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</si>
  <si>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</si>
  <si>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</si>
  <si>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</si>
  <si>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</si>
  <si>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</si>
  <si>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</si>
  <si>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</si>
  <si>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</si>
  <si>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</si>
  <si>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</si>
  <si>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</si>
  <si>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</si>
  <si>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</si>
  <si>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</si>
  <si>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</si>
  <si>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</si>
  <si>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</si>
  <si>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</si>
  <si>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</si>
  <si>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</si>
  <si>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</si>
  <si>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</si>
  <si>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</si>
  <si>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</si>
  <si>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</si>
  <si>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</si>
  <si>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</si>
  <si>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</si>
  <si>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</si>
  <si>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</si>
  <si>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</si>
  <si>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</si>
  <si>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</si>
  <si>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</si>
  <si>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</si>
  <si>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</si>
  <si>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</si>
  <si>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</si>
  <si>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</si>
  <si>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</si>
  <si>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</si>
  <si>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</si>
  <si>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</si>
  <si>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</si>
  <si>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</si>
  <si>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</si>
  <si>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</si>
  <si>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</si>
  <si>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</si>
  <si>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</si>
  <si>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</si>
  <si>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</si>
  <si>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</si>
  <si>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</si>
  <si>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</si>
  <si>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</si>
  <si>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</si>
  <si>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</si>
  <si>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</si>
  <si>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</si>
  <si>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</si>
  <si>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</si>
  <si>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</si>
  <si>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</si>
  <si>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</si>
  <si>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</si>
  <si>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</si>
  <si>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</si>
  <si>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</si>
  <si>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</si>
  <si>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</si>
  <si>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</si>
  <si>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</si>
  <si>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</si>
  <si>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</si>
  <si>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</si>
  <si>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</si>
  <si>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</si>
  <si>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</si>
  <si>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</si>
  <si>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</si>
  <si>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</si>
  <si>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</si>
  <si>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</si>
  <si>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</si>
  <si>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</si>
  <si>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</si>
  <si>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</si>
  <si>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</si>
  <si>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</si>
  <si>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</si>
  <si>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</si>
  <si>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</si>
  <si>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</si>
  <si>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</si>
  <si>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</si>
  <si>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</si>
  <si>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</si>
  <si>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</si>
  <si>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</si>
  <si>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</si>
  <si>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</si>
  <si>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</si>
  <si>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</si>
  <si>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</si>
  <si>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</si>
  <si>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</si>
  <si>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</si>
  <si>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</si>
  <si>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</si>
  <si>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</si>
  <si>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</si>
  <si>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</si>
  <si>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</si>
  <si>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</si>
  <si>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</si>
  <si>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</si>
  <si>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</si>
  <si>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</si>
  <si>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</si>
  <si>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</si>
  <si>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</si>
  <si>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</si>
  <si>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</si>
  <si>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</si>
  <si>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</si>
  <si>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</si>
  <si>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</si>
  <si>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</si>
  <si>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</si>
  <si>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</si>
  <si>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</si>
  <si>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</si>
  <si>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</si>
  <si>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</si>
  <si>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</si>
  <si>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</si>
  <si>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</si>
  <si>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</si>
  <si>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</si>
  <si>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</si>
  <si>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</si>
  <si>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</si>
  <si>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</si>
  <si>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</si>
  <si>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</si>
  <si>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</si>
  <si>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</si>
  <si>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</si>
  <si>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</si>
  <si>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</si>
  <si>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</si>
  <si>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</si>
  <si>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</si>
  <si>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</si>
  <si>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</si>
  <si>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</si>
  <si>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</si>
  <si>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</si>
  <si>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</si>
  <si>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</si>
  <si>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</si>
  <si>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</si>
  <si>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</si>
  <si>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</si>
  <si>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</si>
  <si>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</si>
  <si>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</si>
  <si>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</si>
  <si>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</si>
  <si>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</si>
  <si>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</si>
  <si>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</si>
  <si>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</si>
  <si>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</si>
  <si>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</si>
  <si>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</si>
  <si>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</si>
  <si>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</si>
  <si>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</si>
  <si>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</si>
  <si>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</si>
  <si>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</si>
  <si>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</si>
  <si>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</si>
  <si>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</si>
  <si>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</si>
  <si>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</si>
  <si>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</si>
  <si>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</si>
  <si>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</si>
  <si>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</si>
  <si>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</si>
  <si>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</si>
  <si>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</si>
  <si>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</si>
  <si>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</si>
  <si>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</si>
  <si>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</si>
  <si>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</si>
  <si>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</si>
  <si>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</si>
  <si>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</si>
  <si>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</si>
  <si>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</si>
  <si>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</si>
  <si>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</si>
  <si>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</si>
  <si>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</si>
  <si>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</si>
  <si>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</si>
  <si>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</si>
  <si>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</si>
  <si>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</si>
  <si>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</si>
  <si>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</si>
  <si>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</si>
  <si>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</si>
  <si>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</si>
  <si>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</si>
  <si>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</si>
  <si>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</si>
  <si>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</si>
  <si>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</si>
  <si>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</si>
  <si>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</si>
  <si>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</si>
  <si>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</si>
  <si>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</si>
  <si>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</si>
  <si>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</si>
  <si>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</si>
  <si>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</si>
  <si>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</si>
  <si>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</si>
  <si>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</si>
  <si>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</si>
  <si>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</si>
  <si>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</si>
  <si>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</si>
  <si>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</si>
  <si>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</si>
  <si>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</si>
  <si>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</si>
  <si>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</si>
  <si>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</si>
  <si>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</si>
  <si>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</si>
  <si>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</si>
  <si>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</si>
  <si>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</si>
  <si>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</si>
  <si>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</si>
  <si>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</si>
  <si>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</si>
  <si>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</si>
  <si>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</si>
  <si>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</si>
  <si>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</si>
  <si>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</si>
  <si>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</si>
  <si>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</si>
  <si>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</si>
  <si>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</si>
  <si>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</si>
  <si>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</si>
  <si>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</si>
  <si>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</si>
  <si>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</si>
  <si>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</si>
  <si>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</si>
  <si>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</si>
  <si>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</si>
  <si>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</si>
  <si>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</si>
  <si>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</si>
  <si>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</si>
  <si>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</si>
  <si>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</si>
  <si>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</si>
  <si>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</si>
  <si>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</si>
  <si>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</si>
  <si>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</si>
  <si>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</si>
  <si>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</si>
  <si>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</si>
  <si>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</si>
  <si>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</si>
  <si>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</si>
  <si>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</si>
  <si>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</si>
  <si>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</si>
  <si>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</si>
  <si>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</si>
  <si>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</si>
  <si>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</si>
  <si>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</si>
  <si>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</si>
  <si>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</si>
  <si>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</si>
  <si>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</si>
  <si>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</si>
  <si>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</si>
  <si>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</si>
  <si>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</si>
  <si>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</si>
  <si>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</si>
  <si>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</si>
  <si>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</si>
  <si>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</si>
  <si>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</si>
  <si>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</si>
  <si>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</si>
  <si>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</si>
  <si>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</si>
  <si>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</si>
  <si>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</si>
  <si>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</si>
  <si>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</si>
  <si>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</si>
  <si>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</si>
  <si>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</si>
  <si>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</si>
  <si>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</si>
  <si>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</si>
  <si>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</si>
  <si>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</si>
  <si>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</si>
  <si>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</si>
  <si>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</si>
  <si>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</si>
  <si>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</si>
  <si>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</si>
  <si>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</si>
  <si>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</si>
  <si>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</si>
  <si>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</si>
  <si>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</si>
  <si>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</si>
  <si>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</si>
  <si>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</si>
  <si>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</si>
  <si>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</si>
  <si>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</si>
  <si>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</si>
  <si>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</si>
  <si>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</si>
  <si>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</si>
  <si>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</si>
  <si>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</si>
  <si>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</si>
  <si>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</si>
  <si>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</si>
  <si>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</si>
  <si>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</si>
  <si>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</si>
  <si>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</si>
  <si>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</si>
  <si>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</si>
  <si>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</si>
  <si>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</si>
  <si>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</si>
  <si>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</si>
  <si>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</si>
  <si>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</si>
  <si>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</si>
  <si>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</si>
  <si>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</si>
  <si>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</si>
  <si>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</si>
  <si>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</si>
  <si>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</si>
  <si>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</si>
  <si>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</si>
  <si>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</si>
  <si>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</si>
  <si>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</si>
  <si>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</si>
  <si>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</si>
  <si>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</si>
  <si>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</si>
  <si>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</si>
  <si>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</si>
  <si>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</si>
  <si>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</si>
  <si>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</si>
  <si>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</si>
  <si>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</si>
  <si>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</si>
  <si>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</si>
  <si>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</si>
  <si>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</si>
  <si>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</si>
  <si>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</si>
  <si>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</si>
  <si>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</si>
  <si>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</si>
  <si>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</si>
  <si>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</si>
  <si>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</si>
  <si>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</si>
  <si>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</si>
  <si>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</si>
  <si>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</si>
  <si>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</si>
  <si>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</si>
  <si>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</si>
  <si>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</si>
  <si>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</si>
  <si>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</si>
  <si>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</si>
  <si>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</si>
  <si>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</si>
  <si>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</si>
  <si>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</si>
  <si>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</si>
  <si>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</si>
  <si>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</si>
  <si>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</si>
  <si>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</si>
  <si>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</si>
  <si>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</si>
  <si>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</si>
  <si>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</si>
  <si>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</si>
  <si>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</si>
  <si>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</si>
  <si>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</si>
  <si>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</si>
  <si>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</si>
  <si>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</si>
  <si>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</si>
  <si>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</si>
  <si>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</si>
  <si>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</si>
  <si>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</si>
  <si>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</si>
  <si>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</si>
  <si>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</si>
  <si>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</si>
  <si>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</si>
  <si>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</si>
  <si>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</si>
  <si>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</si>
  <si>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</si>
  <si>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</si>
  <si>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</si>
  <si>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</si>
  <si>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</si>
  <si>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</si>
  <si>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</si>
  <si>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</si>
  <si>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</si>
  <si>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</si>
  <si>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</si>
  <si>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</si>
  <si>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</si>
  <si>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</si>
  <si>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</si>
  <si>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</si>
  <si>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</si>
  <si>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</si>
  <si>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</si>
  <si>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</si>
  <si>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</si>
  <si>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</si>
  <si>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</si>
  <si>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</si>
  <si>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</si>
  <si>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</si>
  <si>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</si>
  <si>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</si>
  <si>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</si>
  <si>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</si>
  <si>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</si>
  <si>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</si>
  <si>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</si>
  <si>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</si>
  <si>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</si>
  <si>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</si>
  <si>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</si>
  <si>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</si>
  <si>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</si>
  <si>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</si>
  <si>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</si>
  <si>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</si>
  <si>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</si>
  <si>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</si>
  <si>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</si>
  <si>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</si>
  <si>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</si>
  <si>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</si>
  <si>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</si>
  <si>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</si>
  <si>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</si>
  <si>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</si>
  <si>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</si>
  <si>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</si>
  <si>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</si>
  <si>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</si>
  <si>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</si>
  <si>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</si>
  <si>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</si>
  <si>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</si>
  <si>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</si>
  <si>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</si>
  <si>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</si>
  <si>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</si>
  <si>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</si>
  <si>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</si>
  <si>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</si>
  <si>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</si>
  <si>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</si>
  <si>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</si>
  <si>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</si>
  <si>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</si>
  <si>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</si>
  <si>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</si>
  <si>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</si>
  <si>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</si>
  <si>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</si>
  <si>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</si>
  <si>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</si>
  <si>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</si>
  <si>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</si>
  <si>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</si>
  <si>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</si>
  <si>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</si>
  <si>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</si>
  <si>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</si>
  <si>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</si>
  <si>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</si>
  <si>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</si>
  <si>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</si>
  <si>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</si>
  <si>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</si>
  <si>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</si>
  <si>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</si>
  <si>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</si>
  <si>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</si>
  <si>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</si>
  <si>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</si>
  <si>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</si>
  <si>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</si>
  <si>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</si>
  <si>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</si>
  <si>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</si>
  <si>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</si>
  <si>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</si>
  <si>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</si>
  <si>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</si>
  <si>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</si>
  <si>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</si>
  <si>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</si>
  <si>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</si>
  <si>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</si>
  <si>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</si>
  <si>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</si>
  <si>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</si>
  <si>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</si>
  <si>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</si>
  <si>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</si>
  <si>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</si>
  <si>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</si>
  <si>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</si>
  <si>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</si>
  <si>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</si>
  <si>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</si>
  <si>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</si>
  <si>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</si>
  <si>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</si>
  <si>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</si>
  <si>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</si>
  <si>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</si>
  <si>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</si>
  <si>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</si>
  <si>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</si>
  <si>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</si>
  <si>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</si>
  <si>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</si>
  <si>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</si>
  <si>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</si>
  <si>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</si>
  <si>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</si>
  <si>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</si>
  <si>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</si>
  <si>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</si>
  <si>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</si>
  <si>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</si>
  <si>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</si>
  <si>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</si>
  <si>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</si>
  <si>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</si>
  <si>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</si>
  <si>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</si>
  <si>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</si>
  <si>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</si>
  <si>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</si>
  <si>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</si>
  <si>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</si>
  <si>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</si>
  <si>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</si>
  <si>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</si>
  <si>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</si>
  <si>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</si>
  <si>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</si>
  <si>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</si>
  <si>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</si>
  <si>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</si>
  <si>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</si>
  <si>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</si>
  <si>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</si>
  <si>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</si>
  <si>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</si>
  <si>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</si>
  <si>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</si>
  <si>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</si>
  <si>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</si>
  <si>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</si>
  <si>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</si>
  <si>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</si>
  <si>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</si>
  <si>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</si>
  <si>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</si>
  <si>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</si>
  <si>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</si>
  <si>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</si>
  <si>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</si>
  <si>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</si>
  <si>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</si>
  <si>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</si>
  <si>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</si>
  <si>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</si>
  <si>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</si>
  <si>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</si>
  <si>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</si>
  <si>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</si>
  <si>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</si>
  <si>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</si>
  <si>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</si>
  <si>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</si>
  <si>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</si>
  <si>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</si>
  <si>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</si>
  <si>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</si>
  <si>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</si>
  <si>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</si>
  <si>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</si>
  <si>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</si>
  <si>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</si>
  <si>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</si>
  <si>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</si>
  <si>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</si>
  <si>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</si>
  <si>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</si>
  <si>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</si>
  <si>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</si>
  <si>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</si>
  <si>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</si>
  <si>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</si>
  <si>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</si>
  <si>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</si>
  <si>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</si>
  <si>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</si>
  <si>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</si>
  <si>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</si>
  <si>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</si>
  <si>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</si>
  <si>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</si>
  <si>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</si>
  <si>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</si>
  <si>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</si>
  <si>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</si>
  <si>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</si>
  <si>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</si>
  <si>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</si>
  <si>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</si>
  <si>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</si>
  <si>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</si>
  <si>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</si>
  <si>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</si>
  <si>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</si>
  <si>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</si>
  <si>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</si>
  <si>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</si>
  <si>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</si>
  <si>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</si>
  <si>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</si>
  <si>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</si>
  <si>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</si>
  <si>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</si>
  <si>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</si>
  <si>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</si>
  <si>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</si>
  <si>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</si>
  <si>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</si>
  <si>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</si>
  <si>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</si>
  <si>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</si>
  <si>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</si>
  <si>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</si>
  <si>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</si>
  <si>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</si>
  <si>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</si>
  <si>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</si>
  <si>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</si>
  <si>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</si>
  <si>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</si>
  <si>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</si>
  <si>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</si>
  <si>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</si>
  <si>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</si>
  <si>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</si>
  <si>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</si>
  <si>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</si>
  <si>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</si>
  <si>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</si>
  <si>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</si>
  <si>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</si>
  <si>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</si>
  <si>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</si>
  <si>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</si>
  <si>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</si>
  <si>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</si>
  <si>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</si>
  <si>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</si>
  <si>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</si>
  <si>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</si>
  <si>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</si>
  <si>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</si>
  <si>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</si>
  <si>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</si>
  <si>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</si>
  <si>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</si>
  <si>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</si>
  <si>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</si>
  <si>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</si>
  <si>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</si>
  <si>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</si>
  <si>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</si>
  <si>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</si>
  <si>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</si>
  <si>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</si>
  <si>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</si>
  <si>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</si>
  <si>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</si>
  <si>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</si>
  <si>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</si>
  <si>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</si>
  <si>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</si>
  <si>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</si>
  <si>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</si>
  <si>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</si>
  <si>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</si>
  <si>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</si>
  <si>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</si>
  <si>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</si>
  <si>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</si>
  <si>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</si>
  <si>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</si>
  <si>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</si>
  <si>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</si>
  <si>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</si>
  <si>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</si>
  <si>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</si>
  <si>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</si>
  <si>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</si>
  <si>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</si>
  <si>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</si>
  <si>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</si>
  <si>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</si>
  <si>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</si>
  <si>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</si>
  <si>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</si>
  <si>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</si>
  <si>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</si>
  <si>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</si>
  <si>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</si>
  <si>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</si>
  <si>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</si>
  <si>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</si>
  <si>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</si>
  <si>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</si>
  <si>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</si>
  <si>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</si>
  <si>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</si>
  <si>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</si>
  <si>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</si>
  <si>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</si>
  <si>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</si>
  <si>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</si>
  <si>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</si>
  <si>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</si>
  <si>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</si>
  <si>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</si>
  <si>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</si>
  <si>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</si>
  <si>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</si>
  <si>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</si>
  <si>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</si>
  <si>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</si>
  <si>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</si>
  <si>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</si>
  <si>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</si>
  <si>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</si>
  <si>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</si>
  <si>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</si>
  <si>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</si>
  <si>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</si>
  <si>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</si>
  <si>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</si>
  <si>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</si>
  <si>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</si>
  <si>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</si>
  <si>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</si>
  <si>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</si>
  <si>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</si>
  <si>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</si>
  <si>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</si>
  <si>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</si>
  <si>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</si>
  <si>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</si>
  <si>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</si>
  <si>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</si>
  <si>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</si>
  <si>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</si>
  <si>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</si>
  <si>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</si>
  <si>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</si>
  <si>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</si>
  <si>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</si>
  <si>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</si>
  <si>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</si>
  <si>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</si>
  <si>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</si>
  <si>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</si>
  <si>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</si>
  <si>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</si>
  <si>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</si>
  <si>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</si>
  <si>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</si>
  <si>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</si>
  <si>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</si>
  <si>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</si>
  <si>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</si>
  <si>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</si>
  <si>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</si>
  <si>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</si>
  <si>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</si>
  <si>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</si>
  <si>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</si>
  <si>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</si>
  <si>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</si>
  <si>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</si>
  <si>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</si>
  <si>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</si>
  <si>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</si>
  <si>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</si>
  <si>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</si>
  <si>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</si>
  <si>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</si>
  <si>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</si>
  <si>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</si>
  <si>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</si>
  <si>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</si>
  <si>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</si>
  <si>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</si>
  <si>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</si>
  <si>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</si>
  <si>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</si>
  <si>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</si>
  <si>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</si>
  <si>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</si>
  <si>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</si>
  <si>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</si>
  <si>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</si>
  <si>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</si>
  <si>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</si>
  <si>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</si>
  <si>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</si>
  <si>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</si>
  <si>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</si>
  <si>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</si>
  <si>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</si>
  <si>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</si>
  <si>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</si>
  <si>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</si>
  <si>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</si>
  <si>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</si>
  <si>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</si>
  <si>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</si>
  <si>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</si>
  <si>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</si>
  <si>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</si>
  <si>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</si>
  <si>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</si>
  <si>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</si>
  <si>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</si>
  <si>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</si>
  <si>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</si>
  <si>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</si>
  <si>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</si>
  <si>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</si>
  <si>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</si>
  <si>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</si>
  <si>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</si>
  <si>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</si>
  <si>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</si>
  <si>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</si>
  <si>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</si>
  <si>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</si>
  <si>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</si>
  <si>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</si>
  <si>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</si>
  <si>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</si>
  <si>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</si>
  <si>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</si>
  <si>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</si>
  <si>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</si>
  <si>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</si>
  <si>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</si>
  <si>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</si>
  <si>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</si>
  <si>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</si>
  <si>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</si>
  <si>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</si>
  <si>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</si>
  <si>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</si>
  <si>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</si>
  <si>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</si>
  <si>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</si>
  <si>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</si>
  <si>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</si>
  <si>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</si>
  <si>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</si>
  <si>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</si>
  <si>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</si>
  <si>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</si>
  <si>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</si>
  <si>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</si>
  <si>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</si>
  <si>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</si>
  <si>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</si>
  <si>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</si>
  <si>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</si>
  <si>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</si>
  <si>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</si>
  <si>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</si>
  <si>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</si>
  <si>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</si>
  <si>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</si>
  <si>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</si>
  <si>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</si>
  <si>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</si>
  <si>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</si>
  <si>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</si>
  <si>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</si>
  <si>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</si>
  <si>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</si>
  <si>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</si>
  <si>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</si>
  <si>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</si>
  <si>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</si>
  <si>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</si>
  <si>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</si>
  <si>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</si>
  <si>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</si>
  <si>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</si>
  <si>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</si>
  <si>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</si>
  <si>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</si>
  <si>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</si>
  <si>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</si>
  <si>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</si>
  <si>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</si>
  <si>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</si>
  <si>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</si>
  <si>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</si>
  <si>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</si>
  <si>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</si>
  <si>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</si>
  <si>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</si>
  <si>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</si>
  <si>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</si>
  <si>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</si>
  <si>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</si>
  <si>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</si>
  <si>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</si>
  <si>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</si>
  <si>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</si>
  <si>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</si>
  <si>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</si>
  <si>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</si>
  <si>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</si>
  <si>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</si>
  <si>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</si>
  <si>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</si>
  <si>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</si>
  <si>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</si>
  <si>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</si>
  <si>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</si>
  <si>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</si>
  <si>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</si>
  <si>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</si>
  <si>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</si>
  <si>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</si>
  <si>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</si>
  <si>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</si>
  <si>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</si>
  <si>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</si>
  <si>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</si>
  <si>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</si>
  <si>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</si>
  <si>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</si>
  <si>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</si>
  <si>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</si>
  <si>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</si>
  <si>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</si>
  <si>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</si>
  <si>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</si>
  <si>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</si>
  <si>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</si>
  <si>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</si>
  <si>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</si>
  <si>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</si>
  <si>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</si>
  <si>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</si>
  <si>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</si>
  <si>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</si>
  <si>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</si>
  <si>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</si>
  <si>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</si>
  <si>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</si>
  <si>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</si>
  <si>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</si>
  <si>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</si>
  <si>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</si>
  <si>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</si>
  <si>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</si>
  <si>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</si>
  <si>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</si>
  <si>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</si>
  <si>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</si>
  <si>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</si>
  <si>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</si>
  <si>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</si>
  <si>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</si>
  <si>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</si>
  <si>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</si>
  <si>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</si>
  <si>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</si>
  <si>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</si>
  <si>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</si>
  <si>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</si>
  <si>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</si>
  <si>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</si>
  <si>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</si>
  <si>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</si>
  <si>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</si>
  <si>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</si>
  <si>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</si>
  <si>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</si>
  <si>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</si>
  <si>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</si>
  <si>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</si>
  <si>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</si>
  <si>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</si>
  <si>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</si>
  <si>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</si>
  <si>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</si>
  <si>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</si>
  <si>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</si>
  <si>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</si>
  <si>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</si>
  <si>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</si>
  <si>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</si>
  <si>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</si>
  <si>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</si>
  <si>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</si>
  <si>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</si>
  <si>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</si>
  <si>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</si>
  <si>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</si>
  <si>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</si>
  <si>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</si>
  <si>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</si>
  <si>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</si>
  <si>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</si>
  <si>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</si>
  <si>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</si>
  <si>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</si>
  <si>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</si>
  <si>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</si>
  <si>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</si>
  <si>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</si>
  <si>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</si>
  <si>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</si>
  <si>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</si>
  <si>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</si>
  <si>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</si>
  <si>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</si>
  <si>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</si>
  <si>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</si>
  <si>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</si>
  <si>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</si>
  <si>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</si>
  <si>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</si>
  <si>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</si>
  <si>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</si>
  <si>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</si>
  <si>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</si>
  <si>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</si>
  <si>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</si>
  <si>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</si>
  <si>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</si>
  <si>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</si>
  <si>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</si>
  <si>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</si>
  <si>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</si>
  <si>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</si>
  <si>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</si>
  <si>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</si>
  <si>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</si>
  <si>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</si>
  <si>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</si>
  <si>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</si>
  <si>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</si>
  <si>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</si>
  <si>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</si>
  <si>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</si>
  <si>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</si>
  <si>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</si>
  <si>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</si>
  <si>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</si>
  <si>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</si>
  <si>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</si>
  <si>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</si>
  <si>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</si>
  <si>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</si>
  <si>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</si>
  <si>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</si>
  <si>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</si>
  <si>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</si>
  <si>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</si>
  <si>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</si>
  <si>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</si>
  <si>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</si>
  <si>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</si>
  <si>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</si>
  <si>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</si>
  <si>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</si>
  <si>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</si>
  <si>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</si>
  <si>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</si>
  <si>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</si>
  <si>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</si>
  <si>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</si>
  <si>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</si>
  <si>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</si>
  <si>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</si>
  <si>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</si>
  <si>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</si>
  <si>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</si>
  <si>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</si>
  <si>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</si>
  <si>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</si>
  <si>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</si>
  <si>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</si>
  <si>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</si>
  <si>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</si>
  <si>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</si>
  <si>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</si>
  <si>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</si>
  <si>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</si>
  <si>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</si>
  <si>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</si>
  <si>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</si>
  <si>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</si>
  <si>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</si>
  <si>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</si>
  <si>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</si>
  <si>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</si>
  <si>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</si>
  <si>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</si>
  <si>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</si>
  <si>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</si>
  <si>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</si>
  <si>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</si>
  <si>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</si>
  <si>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</si>
  <si>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</si>
  <si>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</si>
  <si>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</si>
  <si>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</si>
  <si>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</si>
  <si>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</si>
  <si>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</si>
  <si>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</si>
  <si>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</si>
  <si>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</si>
  <si>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</si>
  <si>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</si>
  <si>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</si>
  <si>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</si>
  <si>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</si>
  <si>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</si>
  <si>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</si>
  <si>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</si>
  <si>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</si>
  <si>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</si>
  <si>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</si>
  <si>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</si>
  <si>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</si>
  <si>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</si>
  <si>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</si>
  <si>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</si>
  <si>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</si>
  <si>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</si>
  <si>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</si>
  <si>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</si>
  <si>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</si>
  <si>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</si>
  <si>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</si>
  <si>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</si>
  <si>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</si>
  <si>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</si>
  <si>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</si>
  <si>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</si>
  <si>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</si>
  <si>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</si>
  <si>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</si>
  <si>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</si>
  <si>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</si>
  <si>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</si>
  <si>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</si>
  <si>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</si>
  <si>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</si>
  <si>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</si>
  <si>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</si>
  <si>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</si>
  <si>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</si>
  <si>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</si>
  <si>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</si>
  <si>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</si>
  <si>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</si>
  <si>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</si>
  <si>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</si>
  <si>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</si>
  <si>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</si>
  <si>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</si>
  <si>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</si>
  <si>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</si>
  <si>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</si>
  <si>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</si>
  <si>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</si>
  <si>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</si>
  <si>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</si>
  <si>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</si>
  <si>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</si>
  <si>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</si>
  <si>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</si>
  <si>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</si>
  <si>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</si>
  <si>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</si>
  <si>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</si>
  <si>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</si>
  <si>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</si>
  <si>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</si>
  <si>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</si>
  <si>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</si>
  <si>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</si>
  <si>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</si>
  <si>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</si>
  <si>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</si>
  <si>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</si>
  <si>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</si>
  <si>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</si>
  <si>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</si>
  <si>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</si>
  <si>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</si>
  <si>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</si>
  <si>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</si>
  <si>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</si>
  <si>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</si>
  <si>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</si>
  <si>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</si>
  <si>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</si>
  <si>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</si>
  <si>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</si>
  <si>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</si>
  <si>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</si>
  <si>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</si>
  <si>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</si>
  <si>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</si>
  <si>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</si>
  <si>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</si>
  <si>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</si>
  <si>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</si>
  <si>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</si>
  <si>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</si>
  <si>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</si>
  <si>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</si>
  <si>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</si>
  <si>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</si>
  <si>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</si>
  <si>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</si>
  <si>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</si>
  <si>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</si>
  <si>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</si>
  <si>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</si>
  <si>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</si>
  <si>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</si>
  <si>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</si>
  <si>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</si>
  <si>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</si>
  <si>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</si>
  <si>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</si>
  <si>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</si>
  <si>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</si>
  <si>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</si>
  <si>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</si>
  <si>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</si>
  <si>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</si>
  <si>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</si>
  <si>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</si>
  <si>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</si>
  <si>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</si>
  <si>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</si>
  <si>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</si>
  <si>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</si>
  <si>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</si>
  <si>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</si>
  <si>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</si>
  <si>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</si>
  <si>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</si>
  <si>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</si>
  <si>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</si>
  <si>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</si>
  <si>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</si>
  <si>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</si>
  <si>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</si>
  <si>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</si>
  <si>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</si>
  <si>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</si>
  <si>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</si>
  <si>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</si>
  <si>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</si>
  <si>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</si>
  <si>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</si>
  <si>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</si>
  <si>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</si>
  <si>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</si>
  <si>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</si>
  <si>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</si>
  <si>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</si>
  <si>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</si>
  <si>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</si>
  <si>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</si>
  <si>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</si>
  <si>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</si>
  <si>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</si>
  <si>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</si>
  <si>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</si>
  <si>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</si>
  <si>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</si>
  <si>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</si>
  <si>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</si>
  <si>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</si>
  <si>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</si>
  <si>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</si>
  <si>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</si>
  <si>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</si>
  <si>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</si>
  <si>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</si>
  <si>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</si>
  <si>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</si>
  <si>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</si>
  <si>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</si>
  <si>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</si>
  <si>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</si>
  <si>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</si>
  <si>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</si>
  <si>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</si>
  <si>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</si>
  <si>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</si>
  <si>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</si>
  <si>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</si>
  <si>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</si>
  <si>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</si>
  <si>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</si>
  <si>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</si>
  <si>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</si>
  <si>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</si>
  <si>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</si>
  <si>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</si>
  <si>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</si>
  <si>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</si>
  <si>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</si>
  <si>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</si>
  <si>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</si>
  <si>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</si>
  <si>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</si>
  <si>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</si>
  <si>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</si>
  <si>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</si>
  <si>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</si>
  <si>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</si>
  <si>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</si>
  <si>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</si>
  <si>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</si>
  <si>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</si>
  <si>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</si>
  <si>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</si>
  <si>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</si>
  <si>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</si>
  <si>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</si>
  <si>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</si>
  <si>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</si>
  <si>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</si>
  <si>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</si>
  <si>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</si>
  <si>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</si>
  <si>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</si>
  <si>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</si>
  <si>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</si>
  <si>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</si>
  <si>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</si>
  <si>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</si>
  <si>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</si>
  <si>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</si>
  <si>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</si>
  <si>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</si>
  <si>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</si>
  <si>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</si>
  <si>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</si>
  <si>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</si>
  <si>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</si>
  <si>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</si>
  <si>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</si>
  <si>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</si>
  <si>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</si>
  <si>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</si>
  <si>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</si>
  <si>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</si>
  <si>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</si>
  <si>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</si>
  <si>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</si>
  <si>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</si>
  <si>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</si>
  <si>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</si>
  <si>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</si>
  <si>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</si>
  <si>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</si>
  <si>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</si>
  <si>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</si>
  <si>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</si>
  <si>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</si>
  <si>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</si>
  <si>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</si>
  <si>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</si>
  <si>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</si>
  <si>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</si>
  <si>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</si>
  <si>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</si>
  <si>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</si>
  <si>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</si>
  <si>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</si>
  <si>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</si>
  <si>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</si>
  <si>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</si>
  <si>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</si>
  <si>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</si>
  <si>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</si>
  <si>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</si>
  <si>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</si>
  <si>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</si>
  <si>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</si>
  <si>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</si>
  <si>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</si>
  <si>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</si>
  <si>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</si>
  <si>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</si>
  <si>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</si>
  <si>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</si>
  <si>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</si>
  <si>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</si>
  <si>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</si>
  <si>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</si>
  <si>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</si>
  <si>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</si>
  <si>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</si>
  <si>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</si>
  <si>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</si>
  <si>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</si>
  <si>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</si>
  <si>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</si>
  <si>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</si>
  <si>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</si>
  <si>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</si>
  <si>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</si>
  <si>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</si>
  <si>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</si>
  <si>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</si>
  <si>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</si>
  <si>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</si>
  <si>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</si>
  <si>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</si>
  <si>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</si>
  <si>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</si>
  <si>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</si>
  <si>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</si>
  <si>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</si>
  <si>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</si>
  <si>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</si>
  <si>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</si>
  <si>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</si>
  <si>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</si>
  <si>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</si>
  <si>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</si>
  <si>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</si>
  <si>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</si>
  <si>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</si>
  <si>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</si>
  <si>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</si>
  <si>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</si>
  <si>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</si>
  <si>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</si>
  <si>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</si>
  <si>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</si>
  <si>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</si>
  <si>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</si>
  <si>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</si>
  <si>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</si>
  <si>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</si>
  <si>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</si>
  <si>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</si>
  <si>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</si>
  <si>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</si>
  <si>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</si>
  <si>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</si>
  <si>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</si>
  <si>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</si>
  <si>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</si>
  <si>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</si>
  <si>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</si>
  <si>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</si>
  <si>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</si>
  <si>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</si>
  <si>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</si>
  <si>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</si>
  <si>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</si>
  <si>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</si>
  <si>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</si>
  <si>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</si>
  <si>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</si>
  <si>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</si>
  <si>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</si>
  <si>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</si>
  <si>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</si>
  <si>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</si>
  <si>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</si>
  <si>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</si>
  <si>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</si>
  <si>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</si>
  <si>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</si>
  <si>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</si>
  <si>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</si>
  <si>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</si>
  <si>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</si>
  <si>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</si>
  <si>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</si>
  <si>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</si>
  <si>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</si>
  <si>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</si>
  <si>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</si>
  <si>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</si>
  <si>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</si>
  <si>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</si>
  <si>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</si>
  <si>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</si>
  <si>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</si>
  <si>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</si>
  <si>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</si>
  <si>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</si>
  <si>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</si>
  <si>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</si>
  <si>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</si>
  <si>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</si>
  <si>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</si>
  <si>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</si>
  <si>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</si>
  <si>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</si>
  <si>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</si>
  <si>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</si>
  <si>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</si>
  <si>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</si>
  <si>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</si>
  <si>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</si>
  <si>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</si>
  <si>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</si>
  <si>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</si>
  <si>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</si>
  <si>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</si>
  <si>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</si>
  <si>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</si>
  <si>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</si>
  <si>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</si>
  <si>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</si>
  <si>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</si>
  <si>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</si>
  <si>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</si>
  <si>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</si>
  <si>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</si>
  <si>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</si>
  <si>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</si>
  <si>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</si>
  <si>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</si>
  <si>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</si>
  <si>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</si>
  <si>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</si>
  <si>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</si>
  <si>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</si>
  <si>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</si>
  <si>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</si>
  <si>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</si>
  <si>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</si>
  <si>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</si>
  <si>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</si>
  <si>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</si>
  <si>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</si>
  <si>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</si>
  <si>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</si>
  <si>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</si>
  <si>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</si>
  <si>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</si>
  <si>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</si>
  <si>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</si>
  <si>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</si>
  <si>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</si>
  <si>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</si>
  <si>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</si>
  <si>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</si>
  <si>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</si>
  <si>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</si>
  <si>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</si>
  <si>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</si>
  <si>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</si>
  <si>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</si>
  <si>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</si>
  <si>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</si>
  <si>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</si>
  <si>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</si>
  <si>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</si>
  <si>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</si>
  <si>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</si>
  <si>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</si>
  <si>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</si>
  <si>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</si>
  <si>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</si>
  <si>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</si>
  <si>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</si>
  <si>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</si>
  <si>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</si>
  <si>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</si>
  <si>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</si>
  <si>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</si>
  <si>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</si>
  <si>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</si>
  <si>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</si>
  <si>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</si>
  <si>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</si>
  <si>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</si>
  <si>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</si>
  <si>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</si>
  <si>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</si>
  <si>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</si>
  <si>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</si>
  <si>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</si>
  <si>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</si>
  <si>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</si>
  <si>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</si>
  <si>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</si>
  <si>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</si>
  <si>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</si>
  <si>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</si>
  <si>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</si>
  <si>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</si>
  <si>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</si>
  <si>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</si>
  <si>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</si>
  <si>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</si>
  <si>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</si>
  <si>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</si>
  <si>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</si>
  <si>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</si>
  <si>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</si>
  <si>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</si>
  <si>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</si>
  <si>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</si>
  <si>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</si>
  <si>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</si>
  <si>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</si>
  <si>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</si>
  <si>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</si>
  <si>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</si>
  <si>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</si>
  <si>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</si>
  <si>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</si>
  <si>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</si>
  <si>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</si>
  <si>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</si>
  <si>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</si>
  <si>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</si>
  <si>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</si>
  <si>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</si>
  <si>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</si>
  <si>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</si>
  <si>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</si>
  <si>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</si>
  <si>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</si>
  <si>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</si>
  <si>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</si>
  <si>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</si>
  <si>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</si>
  <si>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</si>
  <si>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</si>
  <si>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</si>
  <si>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</si>
  <si>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</si>
  <si>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</si>
  <si>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</si>
  <si>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</si>
  <si>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</si>
  <si>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</si>
  <si>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</si>
  <si>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</si>
  <si>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</si>
  <si>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</si>
  <si>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</si>
  <si>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</si>
  <si>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</si>
  <si>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</si>
  <si>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</si>
  <si>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</si>
  <si>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</si>
  <si>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</si>
  <si>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</si>
  <si>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</si>
  <si>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</si>
  <si>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</si>
  <si>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</si>
  <si>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</si>
  <si>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</si>
  <si>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</si>
  <si>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</si>
  <si>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</si>
  <si>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</si>
  <si>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</si>
  <si>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</si>
  <si>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</si>
  <si>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</si>
  <si>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</si>
  <si>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</si>
  <si>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</si>
  <si>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</si>
  <si>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</si>
  <si>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</si>
  <si>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</si>
  <si>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</si>
  <si>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</si>
  <si>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</si>
  <si>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</si>
  <si>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</si>
  <si>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</si>
  <si>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</si>
  <si>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</si>
  <si>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</si>
  <si>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</si>
  <si>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</si>
  <si>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</si>
  <si>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</si>
  <si>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</si>
  <si>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</si>
  <si>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</si>
  <si>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</si>
  <si>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</si>
  <si>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</si>
  <si>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</si>
  <si>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</si>
  <si>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</si>
  <si>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</si>
  <si>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</si>
  <si>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</si>
  <si>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</si>
  <si>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</si>
  <si>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</si>
  <si>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</si>
  <si>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</si>
  <si>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</si>
  <si>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</si>
  <si>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</si>
  <si>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</si>
  <si>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</si>
  <si>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</si>
  <si>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</si>
  <si>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</si>
  <si>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</si>
  <si>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</si>
  <si>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</si>
  <si>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</si>
  <si>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</si>
  <si>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</si>
  <si>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</si>
  <si>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</si>
  <si>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</si>
  <si>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</si>
  <si>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</si>
  <si>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</si>
  <si>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</si>
  <si>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</si>
  <si>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</si>
  <si>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</si>
  <si>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</si>
  <si>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</si>
  <si>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</si>
  <si>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</si>
  <si>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</si>
  <si>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</si>
  <si>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</si>
  <si>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</si>
  <si>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</si>
  <si>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</si>
  <si>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</si>
  <si>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</si>
  <si>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</si>
  <si>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</si>
  <si>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</si>
  <si>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</si>
  <si>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</si>
  <si>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</si>
  <si>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</si>
  <si>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</si>
  <si>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</si>
  <si>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</si>
  <si>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</si>
  <si>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</si>
  <si>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</si>
  <si>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</si>
  <si>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</si>
  <si>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</si>
  <si>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</si>
  <si>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</si>
  <si>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</si>
  <si>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</si>
  <si>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</si>
  <si>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</si>
  <si>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</si>
  <si>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</si>
  <si>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</si>
  <si>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</si>
  <si>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</si>
  <si>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</si>
  <si>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</si>
  <si>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</si>
  <si>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</si>
  <si>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</si>
  <si>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</si>
  <si>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</si>
  <si>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</si>
  <si>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</si>
  <si>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</si>
  <si>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</si>
  <si>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</si>
  <si>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</si>
  <si>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</si>
  <si>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</si>
  <si>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</si>
  <si>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</si>
  <si>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</si>
  <si>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</si>
  <si>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</si>
  <si>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</si>
  <si>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</si>
  <si>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</si>
  <si>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</si>
  <si>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</si>
  <si>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</si>
  <si>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</si>
  <si>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</si>
  <si>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</si>
  <si>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</si>
  <si>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</si>
  <si>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</si>
  <si>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</si>
  <si>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</si>
  <si>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</si>
  <si>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</si>
  <si>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</si>
  <si>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</si>
  <si>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</si>
  <si>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</si>
  <si>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</si>
  <si>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</si>
  <si>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</si>
  <si>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</si>
  <si>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</si>
  <si>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</si>
  <si>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</si>
  <si>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</si>
  <si>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</si>
  <si>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</si>
  <si>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</si>
  <si>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</si>
  <si>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</si>
  <si>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</si>
  <si>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</si>
  <si>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</si>
  <si>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</si>
  <si>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</si>
  <si>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</si>
  <si>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</si>
  <si>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</si>
  <si>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</si>
  <si>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</si>
  <si>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</si>
  <si>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</si>
  <si>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</si>
  <si>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</si>
  <si>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</si>
  <si>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</si>
  <si>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</si>
  <si>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</si>
  <si>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</si>
  <si>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</si>
  <si>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</si>
  <si>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</si>
  <si>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</si>
  <si>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</si>
  <si>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</si>
  <si>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</si>
  <si>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</si>
  <si>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</si>
  <si>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</si>
  <si>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</si>
  <si>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</si>
  <si>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</si>
  <si>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</si>
  <si>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</si>
  <si>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</si>
  <si>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</si>
  <si>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</si>
  <si>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</si>
  <si>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</si>
  <si>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</si>
  <si>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</si>
  <si>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</si>
  <si>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</si>
  <si>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</si>
  <si>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</si>
  <si>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</si>
  <si>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</si>
  <si>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</si>
  <si>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</si>
  <si>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</si>
  <si>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</si>
  <si>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</si>
  <si>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</si>
  <si>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</si>
  <si>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</si>
  <si>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</si>
  <si>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</si>
  <si>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</si>
  <si>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</si>
  <si>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</si>
  <si>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</si>
  <si>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</si>
  <si>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</si>
  <si>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</si>
  <si>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</si>
  <si>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</si>
  <si>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</si>
  <si>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</si>
  <si>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</si>
  <si>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</si>
  <si>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</si>
  <si>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</si>
  <si>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</si>
  <si>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</si>
  <si>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</si>
  <si>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</si>
  <si>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</si>
  <si>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</si>
  <si>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</si>
  <si>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</si>
  <si>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</si>
  <si>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</si>
  <si>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</si>
  <si>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</si>
  <si>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</si>
  <si>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</si>
  <si>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</si>
  <si>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</si>
  <si>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</si>
  <si>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</si>
  <si>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</si>
  <si>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</si>
  <si>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</si>
  <si>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</si>
  <si>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</si>
  <si>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</si>
  <si>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</si>
  <si>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</si>
  <si>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</si>
  <si>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</si>
  <si>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</si>
  <si>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</si>
  <si>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</si>
  <si>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</si>
  <si>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</si>
  <si>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</si>
  <si>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</si>
  <si>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</si>
  <si>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</si>
  <si>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</si>
  <si>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</si>
  <si>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</si>
  <si>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</si>
  <si>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</si>
  <si>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</si>
  <si>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</si>
  <si>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</si>
  <si>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</si>
  <si>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</si>
  <si>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</si>
  <si>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</si>
  <si>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</si>
  <si>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</si>
  <si>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</si>
  <si>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</si>
  <si>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</si>
  <si>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</si>
  <si>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</si>
  <si>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</si>
  <si>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</si>
  <si>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</si>
  <si>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</si>
  <si>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</si>
  <si>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</si>
  <si>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</si>
  <si>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</si>
  <si>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</si>
  <si>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</si>
  <si>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</si>
  <si>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</si>
  <si>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</si>
  <si>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</si>
  <si>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</si>
  <si>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</si>
  <si>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</si>
  <si>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</si>
  <si>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</si>
  <si>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</si>
  <si>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</si>
  <si>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</si>
  <si>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</si>
  <si>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</si>
  <si>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</si>
  <si>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</si>
  <si>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</si>
  <si>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</si>
  <si>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</si>
  <si>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</si>
  <si>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</si>
  <si>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</si>
  <si>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</si>
  <si>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</si>
  <si>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</si>
  <si>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</si>
  <si>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</si>
  <si>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</si>
  <si>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</si>
  <si>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</si>
  <si>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</si>
  <si>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</si>
  <si>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</si>
  <si>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</si>
  <si>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</si>
  <si>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</si>
  <si>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</si>
  <si>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</si>
  <si>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</si>
  <si>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</si>
  <si>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</si>
  <si>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</si>
  <si>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</si>
  <si>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</si>
  <si>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</si>
  <si>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</si>
  <si>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</si>
  <si>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</si>
  <si>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</si>
  <si>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</si>
  <si>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</si>
  <si>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</si>
  <si>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</si>
  <si>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</si>
  <si>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</si>
  <si>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</si>
  <si>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</si>
  <si>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</si>
  <si>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</si>
  <si>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</si>
  <si>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</si>
  <si>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</si>
  <si>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</si>
  <si>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</si>
  <si>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</si>
  <si>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</si>
  <si>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</si>
  <si>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</si>
  <si>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</si>
  <si>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</si>
  <si>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</si>
  <si>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</si>
  <si>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</si>
  <si>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</si>
  <si>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</si>
  <si>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</si>
  <si>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</si>
  <si>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</si>
  <si>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</si>
  <si>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</si>
  <si>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</si>
  <si>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</si>
  <si>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</si>
  <si>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</si>
  <si>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</si>
  <si>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</si>
  <si>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</si>
  <si>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</si>
  <si>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</si>
  <si>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</si>
  <si>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</si>
  <si>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</si>
  <si>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</si>
  <si>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</si>
  <si>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</si>
  <si>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</si>
  <si>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</si>
  <si>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</si>
  <si>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</si>
  <si>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</si>
  <si>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</si>
  <si>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</si>
  <si>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</si>
  <si>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</si>
  <si>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</si>
  <si>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</si>
  <si>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</si>
  <si>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</si>
  <si>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</si>
  <si>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</si>
  <si>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</si>
  <si>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</si>
  <si>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</si>
  <si>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</si>
  <si>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</si>
  <si>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</si>
  <si>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</si>
  <si>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</si>
  <si>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</si>
  <si>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</si>
  <si>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</si>
  <si>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</si>
  <si>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</si>
  <si>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</si>
  <si>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</si>
  <si>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</si>
  <si>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</si>
  <si>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</si>
  <si>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</si>
  <si>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</si>
  <si>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</si>
  <si>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</si>
  <si>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</si>
  <si>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</si>
  <si>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</si>
  <si>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</si>
  <si>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</si>
  <si>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</si>
  <si>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</si>
  <si>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</si>
  <si>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</si>
  <si>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</si>
  <si>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</si>
  <si>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</si>
  <si>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</si>
  <si>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</si>
  <si>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</si>
  <si>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</si>
  <si>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</si>
  <si>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</si>
  <si>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</si>
  <si>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</si>
  <si>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</si>
  <si>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</si>
  <si>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</si>
  <si>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</si>
  <si>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</si>
  <si>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</si>
  <si>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</si>
  <si>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</si>
  <si>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</si>
  <si>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</si>
  <si>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</si>
  <si>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</si>
  <si>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</si>
  <si>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</si>
  <si>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</si>
  <si>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</si>
  <si>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</si>
  <si>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</si>
  <si>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</si>
  <si>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</si>
  <si>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</si>
  <si>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</si>
  <si>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</si>
  <si>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</si>
  <si>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</si>
  <si>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</si>
  <si>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</si>
  <si>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</si>
  <si>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</si>
  <si>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</si>
  <si>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</si>
  <si>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</si>
  <si>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</si>
  <si>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</si>
  <si>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</si>
  <si>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</si>
  <si>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</si>
  <si>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</si>
  <si>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</si>
  <si>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</si>
  <si>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</si>
  <si>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</si>
  <si>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</si>
  <si>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</si>
  <si>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</si>
  <si>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</si>
  <si>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</si>
  <si>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</si>
  <si>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</si>
  <si>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</si>
  <si>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</si>
  <si>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</si>
  <si>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</si>
  <si>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</si>
  <si>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</si>
  <si>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</si>
  <si>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</si>
  <si>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</si>
  <si>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</si>
  <si>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</si>
  <si>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</si>
  <si>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</si>
  <si>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</si>
  <si>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</si>
  <si>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</si>
  <si>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</si>
  <si>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</si>
  <si>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</si>
  <si>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</si>
  <si>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</si>
  <si>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</si>
  <si>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</si>
  <si>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</si>
  <si>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</si>
  <si>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</si>
  <si>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</si>
  <si>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</si>
  <si>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</si>
  <si>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</si>
  <si>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</si>
  <si>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</si>
  <si>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</si>
  <si>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</si>
  <si>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</si>
  <si>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</si>
  <si>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</si>
  <si>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</si>
  <si>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</si>
  <si>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</si>
  <si>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</si>
  <si>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</si>
  <si>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</si>
  <si>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</si>
  <si>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</si>
  <si>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</si>
  <si>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</si>
  <si>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</si>
  <si>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</si>
  <si>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</si>
  <si>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</si>
  <si>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</si>
  <si>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</si>
  <si>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</si>
  <si>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</si>
  <si>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</si>
  <si>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</si>
  <si>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</si>
  <si>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</si>
  <si>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</si>
  <si>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</si>
  <si>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</si>
  <si>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</si>
  <si>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</si>
  <si>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</si>
  <si>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</si>
  <si>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</si>
  <si>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</si>
  <si>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</si>
  <si>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</si>
  <si>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</si>
  <si>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</si>
  <si>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</si>
  <si>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</si>
  <si>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</si>
  <si>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</si>
  <si>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</si>
  <si>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</si>
  <si>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</si>
  <si>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</si>
  <si>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</si>
  <si>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</si>
  <si>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</si>
  <si>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</si>
  <si>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</si>
  <si>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</si>
  <si>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</si>
  <si>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</si>
  <si>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</si>
  <si>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</si>
  <si>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</si>
  <si>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</si>
  <si>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</si>
  <si>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</si>
  <si>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</si>
  <si>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</si>
  <si>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</si>
  <si>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</si>
  <si>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</si>
  <si>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</si>
  <si>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</si>
  <si>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</si>
  <si>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</si>
  <si>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</si>
  <si>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</si>
  <si>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</si>
  <si>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</si>
  <si>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</si>
  <si>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</si>
  <si>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</si>
  <si>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</si>
  <si>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</si>
  <si>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</si>
  <si>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</si>
  <si>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</si>
  <si>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</si>
  <si>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</si>
  <si>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</si>
  <si>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</si>
  <si>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</si>
  <si>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</si>
  <si>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</si>
  <si>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</si>
  <si>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</si>
  <si>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</si>
  <si>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</si>
  <si>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</si>
  <si>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</si>
  <si>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</si>
  <si>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</si>
  <si>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</si>
  <si>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</si>
  <si>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</si>
  <si>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</si>
  <si>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</si>
  <si>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</si>
  <si>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</si>
  <si>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</si>
  <si>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</si>
  <si>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</si>
  <si>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</si>
  <si>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</si>
  <si>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</si>
  <si>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</si>
  <si>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</si>
  <si>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</si>
  <si>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</si>
  <si>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</si>
  <si>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</si>
  <si>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</si>
  <si>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</si>
  <si>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</si>
  <si>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</si>
  <si>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</si>
  <si>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</si>
  <si>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</si>
  <si>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</si>
  <si>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</si>
  <si>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</si>
  <si>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</si>
  <si>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</si>
  <si>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</si>
  <si>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</si>
  <si>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</si>
  <si>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</si>
  <si>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</si>
  <si>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</si>
  <si>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</si>
  <si>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</si>
  <si>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</si>
  <si>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</si>
  <si>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</si>
  <si>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</si>
  <si>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</si>
  <si>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</si>
  <si>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</si>
  <si>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</si>
  <si>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</si>
  <si>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</si>
  <si>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</si>
  <si>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</si>
  <si>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</si>
  <si>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</si>
  <si>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</si>
  <si>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</si>
  <si>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</si>
  <si>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</si>
  <si>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</si>
  <si>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</si>
  <si>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</si>
  <si>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</si>
  <si>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</si>
  <si>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</si>
  <si>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</si>
  <si>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</si>
  <si>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</si>
  <si>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</si>
  <si>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</si>
  <si>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</si>
  <si>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</si>
  <si>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</si>
  <si>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</si>
  <si>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</si>
  <si>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</si>
  <si>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</si>
  <si>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</si>
  <si>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</si>
  <si>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</si>
  <si>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</si>
  <si>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</si>
  <si>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</si>
  <si>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</si>
  <si>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</si>
  <si>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</si>
  <si>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</si>
  <si>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</si>
  <si>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</si>
  <si>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</si>
  <si>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</si>
  <si>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</si>
  <si>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</si>
  <si>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</si>
  <si>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</si>
  <si>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</si>
  <si>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</si>
  <si>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</si>
  <si>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</si>
  <si>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</si>
  <si>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</si>
  <si>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</si>
  <si>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</si>
  <si>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</si>
  <si>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</si>
  <si>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</si>
  <si>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</si>
  <si>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</si>
  <si>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</si>
  <si>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</si>
  <si>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</si>
  <si>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</si>
  <si>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</si>
  <si>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</si>
  <si>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</si>
  <si>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</si>
  <si>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</si>
  <si>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</si>
  <si>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</si>
  <si>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</si>
  <si>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</si>
  <si>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</si>
  <si>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</si>
  <si>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</si>
  <si>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</si>
  <si>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</si>
  <si>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</si>
  <si>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</si>
  <si>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</si>
  <si>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</si>
  <si>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</si>
  <si>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</si>
  <si>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</si>
  <si>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</si>
  <si>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</si>
  <si>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</si>
  <si>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</si>
  <si>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</si>
  <si>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</si>
  <si>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</si>
  <si>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</si>
  <si>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</si>
  <si>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</si>
  <si>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</si>
  <si>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</si>
  <si>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</si>
  <si>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</si>
  <si>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</si>
  <si>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</si>
  <si>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</si>
  <si>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</si>
  <si>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</si>
  <si>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</si>
  <si>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</si>
  <si>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</si>
  <si>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</si>
  <si>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</si>
  <si>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</si>
  <si>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</si>
  <si>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</si>
  <si>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</si>
  <si>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</si>
  <si>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</si>
  <si>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</si>
  <si>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</si>
  <si>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</si>
  <si>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</si>
  <si>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</si>
  <si>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</si>
  <si>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</si>
  <si>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</si>
  <si>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</si>
  <si>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</si>
  <si>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</si>
  <si>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</si>
  <si>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</si>
  <si>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</si>
  <si>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</si>
  <si>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</si>
  <si>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</si>
  <si>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</si>
  <si>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</si>
  <si>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</si>
  <si>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</si>
  <si>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</si>
  <si>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</si>
  <si>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</si>
  <si>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</si>
  <si>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</si>
  <si>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</si>
  <si>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</si>
  <si>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</si>
  <si>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</si>
  <si>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</si>
  <si>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</si>
  <si>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</si>
  <si>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</si>
  <si>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</si>
  <si>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</si>
  <si>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</si>
  <si>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</si>
  <si>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</si>
  <si>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</si>
  <si>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</si>
  <si>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</si>
  <si>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</si>
  <si>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</si>
  <si>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</si>
  <si>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</si>
  <si>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</si>
  <si>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</si>
  <si>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</si>
  <si>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</si>
  <si>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</si>
  <si>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</si>
  <si>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</si>
  <si>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</si>
  <si>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</si>
  <si>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</si>
  <si>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</si>
  <si>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</si>
  <si>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</si>
  <si>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</si>
  <si>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</si>
  <si>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</si>
  <si>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</si>
  <si>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</si>
  <si>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</si>
  <si>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</si>
  <si>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</si>
  <si>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</si>
  <si>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</si>
  <si>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</si>
  <si>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</si>
  <si>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</si>
  <si>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</si>
  <si>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</si>
  <si>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</si>
  <si>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</si>
  <si>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</si>
  <si>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</si>
  <si>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</si>
  <si>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</si>
  <si>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</si>
  <si>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</si>
  <si>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</si>
  <si>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</si>
  <si>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</si>
  <si>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</si>
  <si>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</si>
  <si>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</si>
  <si>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</si>
  <si>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</si>
  <si>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</si>
  <si>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</si>
  <si>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</si>
  <si>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</si>
  <si>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</si>
  <si>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</si>
  <si>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</si>
  <si>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</si>
  <si>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</si>
  <si>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</si>
  <si>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</si>
  <si>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</si>
  <si>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</si>
  <si>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</si>
  <si>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</si>
  <si>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</si>
  <si>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</si>
  <si>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</si>
  <si>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</si>
  <si>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</si>
  <si>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</si>
  <si>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</si>
  <si>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</si>
  <si>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</si>
  <si>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</si>
  <si>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</si>
  <si>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</si>
  <si>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</si>
  <si>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</si>
  <si>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</si>
  <si>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</si>
  <si>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</si>
  <si>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</si>
  <si>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</si>
  <si>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</si>
  <si>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</si>
  <si>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</si>
  <si>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</si>
  <si>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</si>
  <si>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</si>
  <si>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</si>
  <si>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</si>
  <si>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</si>
  <si>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</si>
  <si>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</si>
  <si>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</si>
  <si>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</si>
  <si>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</si>
  <si>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</si>
  <si>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</si>
  <si>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</si>
  <si>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</si>
  <si>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</si>
  <si>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</si>
  <si>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</si>
  <si>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</si>
  <si>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</si>
  <si>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</si>
  <si>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</si>
  <si>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</si>
  <si>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</si>
  <si>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</si>
  <si>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</si>
  <si>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</si>
  <si>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</si>
  <si>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</si>
  <si>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</si>
  <si>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</si>
  <si>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</si>
  <si>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</si>
  <si>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</si>
  <si>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</si>
  <si>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</si>
  <si>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</si>
  <si>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</si>
  <si>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</si>
  <si>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</si>
  <si>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</si>
  <si>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</si>
  <si>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</si>
  <si>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</si>
  <si>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</si>
  <si>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</si>
  <si>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</si>
  <si>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</si>
  <si>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</si>
  <si>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</si>
  <si>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</si>
  <si>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</si>
  <si>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</si>
  <si>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</si>
  <si>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</si>
  <si>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</si>
  <si>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</si>
  <si>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</si>
  <si>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</si>
  <si>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</si>
  <si>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</si>
  <si>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</si>
  <si>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</si>
  <si>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</si>
  <si>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</si>
  <si>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</si>
  <si>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</si>
  <si>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</si>
  <si>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</si>
  <si>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</si>
  <si>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</si>
  <si>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</si>
  <si>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</si>
  <si>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</si>
  <si>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</si>
  <si>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</si>
  <si>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</si>
  <si>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</si>
  <si>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</si>
  <si>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</si>
  <si>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</si>
  <si>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</si>
  <si>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</si>
  <si>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</si>
  <si>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</si>
  <si>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</si>
  <si>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</si>
  <si>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</si>
  <si>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</si>
  <si>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</si>
  <si>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</si>
  <si>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</si>
  <si>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</si>
  <si>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</si>
  <si>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</si>
  <si>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</si>
  <si>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</si>
  <si>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</si>
  <si>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</si>
  <si>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</si>
  <si>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</si>
  <si>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</si>
  <si>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</si>
  <si>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</si>
  <si>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</si>
  <si>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</si>
  <si>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</si>
  <si>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</si>
  <si>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</si>
  <si>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</si>
  <si>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</si>
  <si>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</si>
  <si>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</si>
  <si>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</si>
  <si>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</si>
  <si>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</si>
  <si>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</si>
  <si>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</si>
  <si>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</si>
  <si>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</si>
  <si>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</si>
  <si>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</si>
  <si>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</si>
  <si>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</si>
  <si>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</si>
  <si>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</si>
  <si>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</si>
  <si>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</si>
  <si>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</si>
  <si>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</si>
  <si>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</si>
  <si>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</si>
  <si>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</si>
  <si>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</si>
  <si>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</si>
  <si>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</si>
  <si>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</si>
  <si>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</si>
  <si>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</si>
  <si>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</si>
  <si>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</si>
  <si>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</si>
  <si>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</si>
  <si>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</si>
  <si>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</si>
  <si>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</si>
  <si>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</si>
  <si>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</si>
  <si>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</si>
  <si>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</si>
  <si>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</si>
  <si>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</si>
  <si>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</si>
  <si>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</si>
  <si>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</si>
  <si>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</si>
  <si>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</si>
  <si>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</si>
  <si>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</si>
  <si>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</si>
  <si>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</si>
  <si>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</si>
  <si>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</si>
  <si>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</si>
  <si>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</si>
  <si>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</si>
  <si>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</si>
  <si>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</si>
  <si>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</si>
  <si>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</si>
  <si>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</si>
  <si>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</si>
  <si>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</si>
  <si>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</si>
  <si>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</si>
  <si>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</si>
  <si>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</si>
  <si>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</si>
  <si>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</si>
  <si>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</si>
  <si>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</si>
  <si>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</si>
  <si>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</si>
  <si>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</si>
  <si>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</si>
  <si>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</si>
  <si>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</si>
  <si>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</si>
  <si>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</si>
  <si>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</si>
  <si>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</si>
  <si>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</si>
  <si>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</si>
  <si>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</si>
  <si>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</si>
  <si>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</si>
  <si>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</si>
  <si>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</si>
  <si>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</si>
  <si>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</si>
  <si>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</si>
  <si>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</si>
  <si>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</si>
  <si>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</si>
  <si>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</si>
  <si>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</si>
  <si>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</si>
  <si>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</si>
  <si>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</si>
  <si>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</si>
  <si>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</si>
  <si>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</si>
  <si>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</si>
  <si>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</si>
  <si>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</si>
  <si>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</si>
  <si>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</si>
  <si>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</si>
  <si>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</si>
  <si>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</si>
  <si>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</si>
  <si>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</si>
  <si>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</si>
  <si>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</si>
  <si>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</si>
  <si>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</si>
  <si>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</si>
  <si>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</si>
  <si>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</si>
  <si>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</si>
  <si>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</si>
  <si>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</si>
  <si>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</si>
  <si>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</si>
  <si>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</si>
  <si>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</si>
  <si>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</si>
  <si>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</si>
  <si>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</si>
  <si>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</si>
  <si>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</si>
  <si>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</si>
  <si>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</si>
  <si>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</si>
  <si>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</si>
  <si>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</si>
  <si>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</si>
  <si>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</si>
  <si>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</si>
  <si>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</si>
  <si>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</si>
  <si>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</si>
  <si>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</si>
  <si>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</si>
  <si>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</si>
  <si>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</si>
  <si>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</si>
  <si>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</si>
  <si>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</si>
  <si>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</si>
  <si>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</si>
  <si>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</si>
  <si>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</si>
  <si>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</si>
  <si>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</si>
  <si>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</si>
  <si>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</si>
  <si>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</si>
  <si>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</si>
  <si>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</si>
  <si>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</si>
  <si>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</si>
  <si>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</si>
  <si>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</si>
  <si>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</si>
  <si>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</si>
  <si>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</si>
  <si>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</si>
  <si>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</si>
  <si>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</si>
  <si>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</si>
  <si>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</si>
  <si>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</si>
  <si>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</si>
  <si>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</si>
  <si>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</si>
  <si>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</si>
  <si>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</si>
  <si>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</si>
  <si>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</si>
  <si>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</si>
  <si>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</si>
  <si>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</si>
  <si>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</si>
  <si>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</si>
  <si>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</si>
  <si>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</si>
  <si>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</si>
  <si>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</si>
  <si>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</si>
  <si>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</si>
  <si>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</si>
  <si>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</si>
  <si>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</si>
  <si>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</si>
  <si>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</si>
  <si>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</si>
  <si>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</si>
  <si>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</si>
  <si>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</si>
  <si>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</si>
  <si>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</si>
  <si>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</si>
  <si>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</si>
  <si>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</si>
  <si>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</si>
  <si>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</si>
  <si>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</si>
  <si>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</si>
  <si>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</si>
  <si>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</si>
  <si>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</si>
  <si>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</si>
  <si>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</si>
  <si>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</si>
  <si>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</si>
  <si>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</si>
  <si>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</si>
  <si>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</si>
  <si>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</si>
  <si>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</si>
  <si>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</si>
  <si>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</si>
  <si>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</si>
  <si>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</si>
  <si>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</si>
  <si>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</si>
  <si>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</si>
  <si>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</si>
  <si>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</si>
  <si>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</si>
  <si>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</si>
  <si>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</si>
  <si>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</si>
  <si>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</si>
  <si>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</si>
  <si>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</si>
  <si>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</si>
  <si>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</si>
  <si>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</si>
  <si>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</si>
  <si>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</si>
  <si>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</si>
  <si>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</si>
  <si>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</si>
  <si>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</si>
  <si>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</si>
  <si>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</si>
  <si>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</si>
  <si>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</si>
  <si>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</si>
  <si>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</si>
  <si>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</si>
  <si>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</si>
  <si>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</si>
  <si>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</si>
  <si>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</si>
  <si>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</si>
  <si>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</si>
  <si>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</si>
  <si>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</si>
  <si>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</si>
  <si>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</si>
  <si>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</si>
  <si>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</si>
  <si>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</si>
  <si>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</si>
  <si>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</si>
  <si>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</si>
  <si>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</si>
  <si>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</si>
  <si>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</si>
  <si>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</si>
  <si>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</si>
  <si>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</si>
  <si>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</si>
  <si>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</si>
  <si>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</si>
  <si>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</si>
  <si>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</si>
  <si>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</si>
  <si>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</si>
  <si>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</si>
  <si>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</si>
  <si>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</si>
  <si>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</si>
  <si>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</si>
  <si>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</si>
  <si>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</si>
  <si>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</si>
  <si>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</si>
  <si>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</si>
  <si>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</si>
  <si>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</si>
  <si>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</si>
  <si>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</si>
  <si>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</si>
  <si>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</si>
  <si>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</si>
  <si>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</si>
  <si>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</si>
  <si>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</si>
  <si>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</si>
  <si>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</si>
  <si>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</si>
  <si>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</si>
  <si>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</si>
  <si>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</si>
  <si>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</si>
  <si>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</si>
  <si>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</si>
  <si>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</si>
  <si>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</si>
  <si>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</si>
  <si>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</si>
  <si>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</si>
  <si>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</si>
  <si>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</si>
  <si>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</si>
  <si>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</si>
  <si>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</si>
  <si>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</si>
  <si>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</si>
  <si>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</si>
  <si>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</si>
  <si>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</si>
  <si>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</si>
  <si>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</si>
  <si>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</si>
  <si>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</si>
  <si>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</si>
  <si>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</si>
  <si>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</si>
  <si>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</si>
  <si>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</si>
  <si>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</si>
  <si>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</si>
  <si>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</si>
  <si>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</si>
  <si>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</si>
  <si>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</si>
  <si>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</si>
  <si>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</si>
  <si>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</si>
  <si>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</si>
  <si>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</si>
  <si>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</si>
  <si>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</si>
  <si>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</si>
  <si>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</si>
  <si>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</si>
  <si>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</si>
  <si>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</si>
  <si>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</si>
  <si>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</si>
  <si>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</si>
  <si>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</si>
  <si>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</si>
  <si>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</si>
  <si>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</si>
  <si>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</si>
  <si>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</si>
  <si>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</si>
  <si>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</si>
  <si>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</si>
  <si>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</si>
  <si>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</si>
  <si>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</si>
  <si>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</si>
  <si>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</si>
  <si>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</si>
  <si>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</si>
  <si>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</si>
  <si>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</si>
  <si>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</si>
  <si>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</si>
  <si>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</si>
  <si>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</si>
  <si>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</si>
  <si>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</si>
  <si>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</si>
  <si>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</si>
  <si>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</si>
  <si>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</si>
  <si>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</si>
  <si>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</si>
  <si>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</si>
  <si>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</si>
  <si>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</si>
  <si>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</si>
  <si>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</si>
  <si>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</si>
  <si>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</si>
  <si>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</si>
  <si>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</si>
  <si>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</si>
  <si>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</si>
  <si>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</si>
  <si>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</si>
  <si>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</si>
  <si>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</si>
  <si>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</si>
  <si>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</si>
  <si>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</si>
  <si>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</si>
  <si>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</si>
  <si>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</si>
  <si>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</si>
  <si>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</si>
  <si>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</si>
  <si>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</si>
  <si>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</si>
  <si>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</si>
  <si>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</si>
  <si>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</si>
  <si>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</si>
  <si>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</si>
  <si>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</si>
  <si>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</si>
  <si>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</si>
  <si>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</si>
  <si>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</si>
  <si>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</si>
  <si>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</si>
  <si>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</si>
  <si>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</si>
  <si>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</si>
  <si>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</si>
  <si>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</si>
  <si>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</si>
  <si>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</si>
  <si>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</si>
  <si>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</si>
  <si>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</si>
  <si>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</si>
  <si>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</si>
  <si>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</si>
  <si>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</si>
  <si>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</si>
  <si>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</si>
  <si>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</si>
  <si>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</si>
  <si>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</si>
  <si>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</si>
  <si>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</si>
  <si>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</si>
  <si>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</si>
  <si>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</si>
  <si>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</si>
  <si>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</si>
  <si>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</si>
  <si>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</si>
  <si>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</si>
  <si>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</si>
  <si>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</si>
  <si>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</si>
  <si>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</si>
  <si>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</si>
  <si>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</si>
  <si>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</si>
  <si>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</si>
  <si>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</si>
  <si>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</si>
  <si>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</si>
  <si>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</si>
  <si>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</si>
  <si>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</si>
  <si>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</si>
  <si>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</si>
  <si>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</si>
  <si>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</si>
  <si>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</si>
  <si>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</si>
  <si>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</si>
  <si>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</si>
  <si>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</si>
  <si>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</si>
  <si>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</si>
  <si>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</si>
  <si>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</si>
  <si>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</si>
  <si>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</si>
  <si>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</si>
  <si>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</si>
  <si>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</si>
  <si>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</si>
  <si>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</si>
  <si>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</si>
  <si>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</si>
  <si>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</si>
  <si>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</si>
  <si>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</si>
  <si>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</si>
  <si>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</si>
  <si>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</si>
  <si>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</si>
  <si>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</si>
  <si>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</si>
  <si>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</si>
  <si>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</si>
  <si>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</si>
  <si>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</si>
  <si>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</si>
  <si>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</si>
  <si>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</si>
  <si>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</si>
  <si>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</si>
  <si>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</si>
  <si>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</si>
  <si>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</si>
  <si>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</si>
  <si>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</si>
  <si>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</si>
  <si>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</si>
  <si>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</si>
  <si>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</si>
  <si>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</si>
  <si>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</si>
  <si>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</si>
  <si>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</si>
  <si>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</si>
  <si>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</si>
  <si>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</si>
  <si>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</si>
  <si>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</si>
  <si>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</si>
  <si>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</si>
  <si>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</si>
  <si>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</si>
  <si>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</si>
  <si>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</si>
  <si>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</si>
  <si>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</si>
  <si>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</si>
  <si>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</si>
  <si>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</si>
  <si>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</si>
  <si>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</si>
  <si>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</si>
  <si>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</si>
  <si>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</si>
  <si>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</si>
  <si>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</si>
  <si>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</si>
  <si>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</si>
  <si>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</si>
  <si>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</si>
  <si>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</si>
  <si>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</si>
  <si>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</si>
  <si>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</si>
  <si>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</si>
  <si>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</si>
  <si>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</si>
  <si>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</si>
  <si>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</si>
  <si>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</si>
  <si>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</si>
  <si>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</si>
  <si>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</si>
  <si>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</si>
  <si>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</si>
  <si>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</si>
  <si>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</si>
  <si>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</si>
  <si>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</si>
  <si>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</si>
  <si>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</si>
  <si>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</si>
  <si>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</si>
  <si>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</si>
  <si>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</si>
  <si>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</si>
  <si>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</si>
  <si>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</si>
  <si>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</si>
  <si>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</si>
  <si>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</si>
  <si>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</si>
  <si>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</si>
  <si>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</si>
  <si>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</si>
  <si>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</si>
  <si>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</si>
  <si>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</si>
  <si>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</si>
  <si>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</si>
  <si>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</si>
  <si>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</si>
  <si>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</si>
  <si>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</si>
  <si>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</si>
  <si>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</si>
  <si>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</si>
  <si>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</si>
  <si>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</si>
  <si>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</si>
  <si>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</si>
  <si>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</si>
  <si>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</si>
  <si>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</si>
  <si>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</si>
  <si>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</si>
  <si>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</si>
  <si>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</si>
  <si>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</si>
  <si>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</si>
  <si>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</si>
  <si>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</si>
  <si>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</si>
  <si>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</si>
  <si>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</si>
  <si>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</si>
  <si>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</si>
  <si>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</si>
  <si>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</si>
  <si>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</si>
  <si>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</si>
  <si>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</si>
  <si>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</si>
  <si>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</si>
  <si>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</si>
  <si>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</si>
  <si>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</si>
  <si>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</si>
  <si>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</si>
  <si>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</si>
  <si>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</si>
  <si>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</si>
  <si>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</si>
  <si>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</si>
  <si>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</si>
  <si>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</si>
  <si>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</si>
  <si>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</si>
  <si>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</si>
  <si>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</si>
  <si>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</si>
  <si>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</si>
  <si>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</si>
  <si>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</si>
  <si>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</si>
  <si>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</si>
  <si>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</si>
  <si>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</si>
  <si>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</si>
  <si>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</si>
  <si>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</si>
  <si>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</si>
  <si>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</si>
  <si>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</si>
  <si>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</si>
  <si>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</si>
  <si>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</si>
  <si>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</si>
  <si>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</si>
  <si>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</si>
  <si>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</si>
  <si>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</si>
  <si>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</si>
  <si>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</si>
  <si>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</si>
  <si>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</si>
  <si>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</si>
  <si>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</si>
  <si>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</si>
  <si>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</si>
  <si>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</si>
  <si>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</si>
  <si>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</si>
  <si>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</si>
  <si>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</si>
  <si>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</si>
  <si>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</si>
  <si>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</si>
  <si>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</si>
  <si>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</si>
  <si>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</si>
  <si>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</si>
  <si>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</si>
  <si>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</si>
  <si>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</si>
  <si>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</si>
  <si>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</si>
  <si>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</si>
  <si>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</si>
  <si>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</si>
  <si>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</si>
  <si>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</si>
  <si>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</si>
  <si>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</si>
  <si>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</si>
  <si>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</si>
  <si>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</si>
  <si>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</si>
  <si>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</si>
  <si>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</si>
  <si>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</si>
  <si>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</si>
  <si>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</si>
  <si>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</si>
  <si>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</si>
  <si>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</si>
  <si>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</si>
  <si>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</si>
  <si>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</si>
  <si>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</si>
  <si>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</si>
  <si>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</si>
  <si>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</si>
  <si>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</si>
  <si>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</si>
  <si>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</si>
  <si>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</si>
  <si>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</si>
  <si>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</si>
  <si>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</si>
  <si>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</si>
  <si>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</si>
  <si>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</si>
  <si>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</si>
  <si>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</si>
  <si>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</si>
  <si>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</si>
  <si>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</si>
  <si>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</si>
  <si>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</si>
  <si>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</si>
  <si>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</si>
  <si>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</si>
  <si>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</si>
  <si>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</si>
  <si>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</si>
  <si>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</si>
  <si>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</si>
  <si>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</si>
  <si>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</si>
  <si>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</si>
  <si>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</si>
  <si>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</si>
  <si>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</si>
  <si>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</si>
  <si>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</si>
  <si>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</si>
  <si>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</si>
  <si>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</si>
  <si>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</si>
  <si>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</si>
  <si>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</si>
  <si>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</si>
  <si>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</si>
  <si>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</si>
  <si>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</si>
  <si>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</si>
  <si>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</si>
  <si>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</si>
  <si>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</si>
  <si>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</si>
  <si>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</si>
  <si>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</si>
  <si>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</si>
  <si>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</si>
  <si>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</si>
  <si>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</si>
  <si>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</si>
  <si>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</si>
  <si>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</si>
  <si>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</si>
  <si>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</si>
  <si>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</si>
  <si>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</si>
  <si>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</si>
  <si>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</si>
  <si>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</si>
  <si>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</si>
  <si>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</si>
  <si>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</si>
  <si>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</si>
  <si>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</si>
  <si>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</si>
  <si>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</si>
  <si>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</si>
  <si>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</si>
  <si>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</si>
  <si>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</si>
  <si>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</si>
  <si>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</si>
  <si>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</si>
  <si>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</si>
  <si>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</si>
  <si>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</si>
  <si>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</si>
  <si>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</si>
  <si>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</si>
  <si>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</si>
  <si>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</si>
  <si>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</si>
  <si>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</si>
  <si>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</si>
  <si>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</si>
  <si>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</si>
  <si>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</si>
  <si>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</si>
  <si>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</si>
  <si>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</si>
  <si>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</si>
  <si>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</si>
  <si>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</si>
  <si>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</si>
  <si>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</si>
  <si>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</si>
  <si>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</si>
  <si>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</si>
  <si>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</si>
  <si>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</si>
  <si>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</si>
  <si>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</si>
  <si>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</si>
  <si>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</si>
  <si>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</si>
  <si>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</si>
  <si>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</si>
  <si>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</si>
  <si>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</si>
  <si>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</si>
  <si>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</si>
  <si>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</si>
  <si>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</si>
  <si>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</si>
  <si>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</si>
  <si>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</si>
  <si>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</si>
  <si>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</si>
  <si>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</si>
  <si>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</si>
  <si>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</si>
  <si>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</si>
  <si>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</si>
  <si>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</si>
  <si>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</si>
  <si>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</si>
  <si>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</si>
  <si>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</si>
  <si>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</si>
  <si>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</si>
  <si>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</si>
  <si>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</si>
  <si>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</si>
  <si>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</si>
  <si>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</si>
  <si>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</si>
  <si>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</si>
  <si>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</si>
  <si>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</si>
  <si>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</si>
  <si>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</si>
  <si>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</si>
  <si>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</si>
  <si>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</si>
  <si>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</si>
  <si>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</si>
  <si>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</si>
  <si>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</si>
  <si>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</si>
  <si>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</si>
  <si>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</si>
  <si>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</si>
  <si>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</si>
  <si>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</si>
  <si>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</si>
  <si>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</si>
  <si>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</si>
  <si>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</si>
  <si>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</si>
  <si>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</si>
  <si>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</si>
  <si>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</si>
  <si>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</si>
  <si>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</si>
  <si>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</si>
  <si>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</si>
  <si>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</si>
  <si>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</si>
  <si>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</si>
  <si>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</si>
  <si>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</si>
  <si>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</si>
  <si>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</si>
  <si>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</si>
  <si>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</si>
  <si>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</si>
  <si>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</si>
  <si>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</si>
  <si>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</si>
  <si>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</si>
  <si>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</si>
  <si>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</si>
  <si>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</si>
  <si>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</si>
  <si>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</si>
  <si>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</si>
  <si>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</si>
  <si>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</si>
  <si>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</si>
  <si>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</si>
  <si>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</si>
  <si>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</si>
  <si>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</si>
  <si>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</si>
  <si>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</si>
  <si>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</si>
  <si>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</si>
  <si>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</si>
  <si>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</si>
  <si>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</si>
  <si>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</si>
  <si>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</si>
  <si>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</si>
  <si>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</si>
  <si>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</si>
  <si>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</si>
  <si>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</si>
  <si>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</si>
  <si>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</si>
  <si>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</si>
  <si>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</si>
  <si>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</si>
  <si>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</si>
  <si>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</si>
  <si>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</si>
  <si>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</si>
  <si>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</si>
  <si>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</si>
  <si>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</si>
  <si>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</si>
  <si>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</si>
  <si>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</si>
  <si>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</si>
  <si>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</si>
  <si>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</si>
  <si>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</si>
  <si>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</si>
  <si>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</si>
  <si>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</si>
  <si>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</si>
  <si>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</si>
  <si>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</si>
  <si>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</si>
  <si>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</si>
  <si>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</si>
  <si>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</si>
  <si>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</si>
  <si>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</si>
  <si>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</si>
  <si>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</si>
  <si>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</si>
  <si>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</si>
  <si>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</si>
  <si>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</si>
  <si>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</si>
  <si>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</si>
  <si>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</si>
  <si>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</si>
  <si>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</si>
  <si>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</si>
  <si>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</si>
  <si>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</si>
  <si>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</si>
  <si>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</si>
  <si>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</si>
  <si>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</si>
  <si>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</si>
  <si>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</si>
  <si>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</si>
  <si>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</si>
  <si>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</si>
  <si>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</si>
  <si>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</si>
  <si>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</si>
  <si>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</si>
  <si>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</si>
  <si>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</si>
  <si>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</si>
  <si>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</si>
  <si>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</si>
  <si>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</si>
  <si>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</si>
  <si>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</si>
  <si>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</si>
  <si>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</si>
  <si>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</si>
  <si>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</si>
  <si>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</si>
  <si>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</si>
  <si>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</si>
  <si>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</si>
  <si>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</si>
  <si>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</si>
  <si>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</si>
  <si>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</si>
  <si>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</si>
  <si>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</si>
  <si>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</si>
  <si>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</si>
  <si>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</si>
  <si>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</si>
  <si>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</si>
  <si>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</si>
  <si>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</si>
  <si>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</si>
  <si>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</si>
  <si>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</si>
  <si>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</si>
  <si>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</si>
  <si>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</si>
  <si>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</si>
  <si>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</si>
  <si>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</si>
  <si>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</si>
  <si>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</si>
  <si>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</si>
  <si>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</si>
  <si>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</si>
  <si>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</si>
  <si>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</si>
  <si>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</si>
  <si>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</si>
  <si>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</si>
  <si>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</si>
  <si>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</si>
  <si>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</si>
  <si>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</si>
  <si>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</si>
  <si>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</si>
  <si>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</si>
  <si>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</si>
  <si>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</si>
  <si>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</si>
  <si>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</si>
  <si>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</si>
  <si>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</si>
  <si>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</si>
  <si>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</si>
  <si>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</si>
  <si>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</si>
  <si>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</si>
  <si>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</si>
  <si>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</si>
  <si>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</si>
  <si>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</si>
  <si>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</si>
  <si>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</si>
  <si>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</si>
  <si>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</si>
  <si>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</si>
  <si>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</si>
  <si>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</si>
  <si>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</si>
  <si>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</si>
  <si>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</si>
  <si>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</si>
  <si>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</si>
  <si>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</si>
  <si>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</si>
  <si>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</si>
  <si>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</si>
  <si>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</si>
  <si>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</si>
  <si>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</si>
  <si>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</si>
  <si>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</si>
  <si>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</si>
  <si>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</si>
  <si>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</si>
  <si>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</si>
  <si>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</si>
  <si>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</si>
  <si>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</si>
  <si>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</si>
  <si>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</si>
  <si>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</si>
  <si>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</si>
  <si>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</si>
  <si>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</si>
  <si>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</si>
  <si>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</si>
  <si>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</si>
  <si>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</si>
  <si>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</si>
  <si>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</si>
  <si>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</si>
  <si>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</si>
  <si>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</si>
  <si>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</si>
  <si>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</si>
  <si>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</si>
  <si>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</si>
  <si>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</si>
  <si>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</si>
  <si>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</si>
  <si>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</si>
  <si>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</si>
  <si>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</si>
  <si>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</si>
  <si>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</si>
  <si>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</si>
  <si>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</si>
  <si>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</si>
  <si>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</si>
  <si>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</si>
  <si>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</si>
  <si>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</si>
  <si>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</si>
  <si>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</si>
  <si>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</si>
  <si>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</si>
  <si>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</si>
  <si>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</si>
  <si>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</si>
  <si>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</si>
  <si>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</si>
  <si>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</si>
  <si>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</si>
  <si>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</si>
  <si>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</si>
  <si>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</si>
  <si>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</si>
  <si>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</si>
  <si>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</si>
  <si>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</si>
  <si>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</si>
  <si>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</si>
  <si>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</si>
  <si>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</si>
  <si>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</si>
  <si>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</si>
  <si>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</si>
  <si>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</si>
  <si>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</si>
  <si>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</si>
  <si>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</si>
  <si>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</si>
  <si>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</si>
  <si>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</si>
  <si>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</si>
  <si>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</si>
  <si>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</si>
  <si>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</si>
  <si>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</si>
  <si>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</si>
  <si>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</si>
  <si>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</si>
  <si>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</si>
  <si>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</si>
  <si>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</si>
  <si>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</si>
  <si>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</si>
  <si>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</si>
  <si>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</si>
  <si>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</si>
  <si>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</si>
  <si>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</si>
  <si>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</si>
  <si>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</si>
  <si>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</si>
  <si>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</si>
  <si>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</si>
  <si>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</si>
  <si>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</si>
  <si>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</si>
  <si>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</si>
  <si>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</si>
  <si>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</si>
  <si>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</si>
  <si>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</si>
  <si>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</si>
  <si>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</si>
  <si>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</si>
  <si>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</si>
  <si>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</si>
  <si>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</si>
  <si>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</si>
  <si>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</si>
  <si>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</si>
  <si>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</si>
  <si>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</si>
  <si>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</si>
  <si>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</si>
  <si>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</si>
  <si>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</si>
  <si>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</si>
  <si>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</si>
  <si>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</si>
  <si>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</si>
  <si>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</si>
  <si>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</si>
  <si>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</si>
  <si>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</si>
  <si>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</si>
  <si>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</si>
  <si>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</si>
  <si>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</si>
  <si>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</si>
  <si>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</si>
  <si>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</si>
  <si>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</si>
  <si>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</si>
  <si>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</si>
  <si>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</si>
  <si>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</si>
  <si>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</si>
  <si>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</si>
  <si>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</si>
  <si>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</si>
  <si>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</si>
  <si>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</si>
  <si>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</si>
  <si>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</si>
  <si>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</si>
  <si>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</si>
  <si>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</si>
  <si>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</si>
  <si>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</si>
  <si>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</si>
  <si>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</si>
  <si>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</si>
  <si>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</si>
  <si>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</si>
  <si>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</si>
  <si>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</si>
  <si>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</si>
  <si>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</si>
  <si>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</si>
  <si>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</si>
  <si>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</si>
  <si>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</si>
  <si>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</si>
  <si>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</si>
  <si>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</si>
  <si>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</si>
  <si>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</si>
  <si>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</si>
  <si>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</si>
  <si>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</si>
  <si>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</si>
  <si>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</si>
  <si>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</si>
  <si>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</si>
  <si>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</si>
  <si>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</si>
  <si>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</si>
  <si>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</si>
  <si>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</si>
  <si>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</si>
  <si>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</si>
  <si>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</si>
  <si>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</si>
  <si>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</si>
  <si>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</si>
  <si>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</si>
  <si>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</si>
  <si>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</si>
  <si>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</si>
  <si>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</si>
  <si>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</si>
  <si>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</si>
  <si>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</si>
  <si>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</si>
  <si>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</si>
  <si>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</si>
  <si>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</si>
  <si>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</si>
  <si>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</si>
  <si>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</si>
  <si>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</si>
  <si>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</si>
  <si>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</si>
  <si>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</si>
  <si>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</si>
  <si>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</si>
  <si>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</si>
  <si>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</si>
  <si>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</si>
  <si>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</si>
  <si>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</si>
  <si>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</si>
  <si>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</si>
  <si>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</si>
  <si>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</si>
  <si>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</si>
  <si>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</si>
  <si>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</si>
  <si>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</si>
  <si>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</si>
  <si>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</si>
  <si>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</si>
  <si>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</si>
  <si>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</si>
  <si>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</si>
  <si>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</si>
  <si>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</si>
  <si>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</si>
  <si>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</si>
  <si>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</si>
  <si>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</si>
  <si>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</si>
  <si>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</si>
  <si>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</si>
  <si>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</si>
  <si>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</si>
  <si>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</si>
  <si>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</si>
  <si>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</si>
  <si>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</si>
  <si>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</si>
  <si>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</si>
  <si>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</si>
  <si>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</si>
  <si>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</si>
  <si>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</si>
  <si>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</si>
  <si>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</si>
  <si>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</si>
  <si>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</si>
  <si>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</si>
  <si>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</si>
  <si>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</si>
  <si>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</si>
  <si>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</si>
  <si>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</si>
  <si>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</si>
  <si>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</si>
  <si>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</si>
  <si>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</si>
  <si>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</si>
  <si>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</si>
  <si>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</si>
  <si>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</si>
  <si>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</si>
  <si>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</si>
  <si>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</si>
  <si>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</si>
  <si>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</si>
  <si>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</si>
  <si>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</si>
  <si>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</si>
  <si>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</si>
  <si>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</si>
  <si>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</si>
  <si>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</si>
  <si>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</si>
  <si>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</si>
  <si>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</si>
  <si>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</si>
  <si>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</si>
  <si>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</si>
  <si>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</si>
  <si>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</si>
  <si>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</si>
  <si>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</si>
  <si>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</si>
  <si>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</si>
  <si>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</si>
  <si>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</si>
  <si>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</si>
  <si>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</si>
  <si>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</si>
  <si>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</si>
  <si>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</si>
  <si>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</si>
  <si>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</si>
  <si>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</si>
  <si>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</si>
  <si>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</si>
  <si>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</si>
  <si>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</si>
  <si>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</si>
  <si>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</si>
  <si>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</si>
  <si>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</si>
  <si>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</si>
  <si>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</si>
  <si>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</si>
  <si>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</si>
  <si>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</si>
  <si>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</si>
  <si>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</si>
  <si>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</si>
  <si>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</si>
  <si>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</si>
  <si>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</si>
  <si>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</si>
  <si>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</si>
  <si>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</si>
  <si>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</si>
  <si>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</si>
  <si>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</si>
  <si>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</si>
  <si>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</si>
  <si>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</si>
  <si>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</si>
  <si>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</si>
  <si>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</si>
  <si>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</si>
  <si>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</si>
  <si>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</si>
  <si>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</si>
  <si>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</si>
  <si>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</si>
  <si>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</si>
  <si>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</si>
  <si>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</si>
  <si>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</si>
  <si>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</si>
  <si>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</si>
  <si>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</si>
  <si>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</si>
  <si>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</si>
  <si>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</si>
  <si>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</si>
  <si>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</si>
  <si>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</si>
  <si>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</si>
  <si>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</si>
  <si>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</si>
  <si>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</si>
  <si>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</si>
  <si>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</si>
  <si>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</si>
  <si>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</si>
  <si>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</si>
  <si>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</si>
  <si>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</si>
  <si>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</si>
  <si>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</si>
  <si>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</si>
  <si>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</si>
  <si>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</si>
  <si>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</si>
  <si>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</si>
  <si>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</si>
  <si>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</si>
  <si>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</si>
  <si>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</si>
  <si>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</si>
  <si>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</si>
  <si>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</si>
  <si>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</si>
  <si>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</si>
  <si>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</si>
  <si>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</si>
  <si>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</si>
  <si>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</si>
  <si>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</si>
  <si>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</si>
  <si>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</si>
  <si>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</si>
  <si>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</si>
  <si>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</si>
  <si>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</si>
  <si>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</si>
  <si>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</si>
  <si>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</si>
  <si>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</si>
  <si>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</si>
  <si>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</si>
  <si>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</si>
  <si>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</si>
  <si>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</si>
  <si>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</si>
  <si>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</si>
  <si>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</si>
  <si>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</si>
  <si>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</si>
  <si>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</si>
  <si>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</si>
  <si>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</si>
  <si>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</si>
  <si>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</si>
  <si>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</si>
  <si>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</si>
  <si>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</si>
  <si>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</si>
  <si>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</si>
  <si>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</si>
  <si>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</si>
  <si>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</si>
  <si>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</si>
  <si>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</si>
  <si>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</si>
  <si>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</si>
  <si>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</si>
  <si>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</si>
  <si>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</si>
  <si>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</si>
  <si>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</si>
  <si>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</si>
  <si>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</si>
  <si>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</si>
  <si>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</si>
  <si>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</si>
  <si>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</si>
  <si>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</si>
  <si>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</si>
  <si>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</si>
  <si>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</si>
  <si>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</si>
  <si>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</si>
  <si>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</si>
  <si>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</si>
  <si>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</si>
  <si>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</si>
  <si>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</si>
  <si>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</si>
  <si>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</si>
  <si>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</si>
  <si>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</si>
  <si>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</si>
  <si>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</si>
  <si>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</si>
  <si>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</si>
  <si>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</si>
  <si>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</si>
  <si>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</si>
  <si>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</si>
  <si>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</si>
  <si>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</si>
  <si>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</si>
  <si>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</si>
  <si>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</si>
  <si>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</si>
  <si>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</si>
  <si>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</si>
  <si>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</si>
  <si>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</si>
  <si>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</si>
  <si>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</si>
  <si>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</si>
  <si>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</si>
  <si>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</si>
  <si>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</si>
  <si>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</si>
  <si>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</si>
  <si>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</si>
  <si>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</si>
  <si>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</si>
  <si>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</si>
  <si>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</si>
  <si>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</si>
  <si>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</si>
  <si>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</si>
  <si>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</si>
  <si>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</si>
  <si>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</si>
  <si>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</si>
  <si>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</si>
  <si>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</si>
  <si>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</si>
  <si>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</si>
  <si>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</si>
  <si>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</si>
  <si>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</si>
  <si>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</si>
  <si>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</si>
  <si>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</si>
  <si>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</si>
  <si>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</si>
  <si>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</si>
  <si>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</si>
  <si>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</si>
  <si>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</si>
  <si>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</si>
  <si>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</si>
  <si>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</si>
  <si>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</si>
  <si>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</si>
  <si>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</si>
  <si>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</si>
  <si>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</si>
  <si>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</si>
  <si>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</si>
  <si>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</si>
  <si>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</si>
  <si>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</si>
  <si>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</si>
  <si>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</si>
  <si>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</si>
  <si>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</si>
  <si>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</si>
  <si>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</si>
  <si>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</si>
  <si>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</si>
  <si>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</si>
  <si>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</si>
  <si>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</si>
  <si>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</si>
  <si>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</si>
  <si>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</si>
  <si>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</si>
  <si>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</si>
  <si>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</si>
  <si>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</si>
  <si>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</si>
  <si>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</si>
  <si>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</si>
  <si>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</si>
  <si>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</si>
  <si>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</si>
  <si>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</si>
  <si>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</si>
  <si>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</si>
  <si>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</si>
  <si>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</si>
  <si>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</si>
  <si>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</si>
  <si>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</si>
  <si>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</si>
  <si>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</si>
  <si>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</si>
  <si>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</si>
  <si>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</si>
  <si>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</si>
  <si>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</si>
  <si>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</si>
  <si>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</si>
  <si>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</si>
  <si>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</si>
  <si>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</si>
  <si>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</si>
  <si>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</si>
  <si>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</si>
  <si>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</si>
  <si>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</si>
  <si>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</si>
  <si>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</si>
  <si>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</si>
  <si>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</si>
  <si>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</si>
  <si>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</si>
  <si>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</si>
  <si>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</si>
  <si>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</si>
  <si>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</si>
  <si>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</si>
  <si>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</si>
  <si>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</si>
  <si>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</si>
  <si>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</si>
  <si>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</si>
  <si>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</si>
  <si>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</si>
  <si>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</si>
  <si>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</si>
  <si>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</si>
  <si>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</si>
  <si>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</si>
  <si>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</si>
  <si>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</si>
  <si>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</si>
  <si>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</si>
  <si>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</si>
  <si>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</si>
  <si>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</si>
  <si>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</si>
  <si>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</si>
  <si>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</si>
  <si>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</si>
  <si>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</si>
  <si>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</si>
  <si>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</si>
  <si>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</si>
  <si>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</si>
  <si>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</si>
  <si>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</si>
  <si>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</si>
  <si>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</si>
  <si>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</si>
  <si>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</si>
  <si>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</si>
  <si>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</si>
  <si>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</si>
  <si>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</si>
  <si>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</si>
  <si>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</si>
  <si>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</si>
  <si>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</si>
  <si>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</si>
  <si>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</si>
  <si>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</si>
  <si>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</si>
  <si>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</si>
  <si>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</si>
  <si>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</si>
  <si>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</si>
  <si>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</si>
  <si>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</si>
  <si>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</si>
  <si>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</si>
  <si>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</si>
  <si>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</si>
  <si>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</si>
  <si>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</si>
  <si>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</si>
  <si>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</si>
  <si>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</si>
  <si>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</si>
  <si>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</si>
  <si>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</si>
  <si>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</si>
  <si>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</si>
  <si>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</si>
  <si>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</si>
  <si>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</si>
  <si>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</si>
  <si>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</si>
  <si>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</si>
  <si>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</si>
  <si>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</si>
  <si>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</si>
  <si>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</si>
  <si>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</si>
  <si>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</si>
  <si>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</si>
  <si>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</si>
  <si>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</si>
  <si>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</si>
  <si>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</si>
  <si>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</si>
  <si>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</si>
  <si>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</si>
  <si>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</si>
  <si>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</si>
  <si>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</si>
  <si>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</si>
  <si>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</si>
  <si>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</si>
  <si>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</si>
  <si>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</si>
  <si>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</si>
  <si>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</si>
  <si>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</si>
  <si>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</si>
  <si>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</si>
  <si>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</si>
  <si>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</si>
  <si>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</si>
  <si>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</si>
  <si>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</si>
  <si>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</si>
  <si>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</si>
  <si>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</si>
  <si>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</si>
  <si>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</si>
  <si>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</si>
  <si>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</si>
  <si>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</si>
  <si>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</si>
  <si>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</si>
  <si>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</si>
  <si>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</si>
  <si>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</si>
  <si>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</si>
  <si>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</si>
  <si>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</si>
  <si>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</si>
  <si>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</si>
  <si>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</si>
  <si>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</si>
  <si>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</si>
  <si>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</si>
  <si>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</si>
  <si>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</si>
  <si>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</si>
  <si>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</si>
  <si>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</si>
  <si>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</si>
  <si>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</si>
  <si>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</si>
  <si>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</si>
  <si>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</si>
  <si>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</si>
  <si>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</si>
  <si>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</si>
  <si>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</si>
  <si>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</si>
  <si>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</si>
  <si>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</si>
  <si>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</si>
  <si>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</si>
  <si>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</si>
  <si>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</si>
  <si>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</si>
  <si>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</si>
  <si>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</si>
  <si>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</si>
  <si>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</si>
  <si>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</si>
  <si>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</si>
  <si>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</si>
  <si>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</si>
  <si>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</si>
  <si>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</si>
  <si>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</si>
  <si>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</si>
  <si>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</si>
  <si>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</si>
  <si>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</si>
  <si>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</si>
  <si>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</si>
  <si>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</si>
  <si>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</si>
  <si>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</si>
  <si>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</si>
  <si>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</si>
  <si>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</si>
  <si>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</si>
  <si>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</si>
  <si>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</si>
  <si>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</si>
  <si>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</si>
  <si>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</si>
  <si>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</si>
  <si>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</si>
  <si>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</si>
  <si>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</si>
  <si>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</si>
  <si>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</si>
  <si>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</si>
  <si>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</si>
  <si>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</si>
  <si>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</si>
  <si>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</si>
  <si>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</si>
  <si>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</si>
  <si>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</si>
  <si>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</si>
  <si>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</si>
  <si>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</si>
  <si>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</si>
  <si>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</si>
  <si>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</si>
  <si>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</si>
  <si>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</si>
  <si>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</si>
  <si>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</si>
  <si>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</si>
  <si>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</si>
  <si>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</si>
  <si>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</si>
  <si>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</si>
  <si>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</si>
  <si>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</si>
  <si>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</si>
  <si>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</si>
  <si>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</si>
  <si>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</si>
  <si>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</si>
  <si>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</si>
  <si>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</si>
  <si>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</si>
  <si>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</si>
  <si>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</si>
  <si>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</si>
  <si>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</si>
  <si>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</si>
  <si>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</si>
  <si>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</si>
  <si>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</si>
  <si>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</si>
  <si>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</si>
  <si>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</si>
  <si>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</si>
  <si>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</si>
  <si>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</si>
  <si>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</si>
  <si>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</si>
  <si>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</si>
  <si>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</si>
  <si>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</si>
  <si>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</si>
  <si>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</si>
  <si>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</si>
  <si>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</si>
  <si>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</si>
  <si>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</si>
  <si>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</si>
  <si>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</si>
  <si>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</si>
  <si>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</si>
  <si>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</si>
  <si>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</si>
  <si>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</si>
  <si>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</si>
  <si>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</si>
  <si>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</si>
  <si>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</si>
  <si>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</si>
  <si>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</si>
  <si>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</si>
  <si>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</si>
  <si>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</si>
  <si>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</si>
  <si>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</si>
  <si>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</si>
  <si>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</si>
  <si>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</si>
  <si>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</si>
  <si>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</si>
  <si>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</si>
  <si>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</si>
  <si>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</si>
  <si>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</si>
  <si>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</si>
  <si>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</si>
  <si>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</si>
  <si>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</si>
  <si>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</si>
  <si>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</si>
  <si>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</si>
  <si>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</si>
  <si>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</si>
  <si>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</si>
  <si>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</si>
  <si>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</si>
  <si>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</si>
  <si>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</si>
  <si>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</si>
  <si>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</si>
  <si>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</si>
  <si>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</si>
  <si>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</si>
  <si>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</si>
  <si>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</si>
  <si>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</si>
  <si>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</si>
  <si>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</si>
  <si>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</si>
  <si>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</si>
  <si>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</si>
  <si>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</si>
  <si>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</si>
  <si>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</si>
  <si>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</si>
  <si>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</si>
  <si>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</si>
  <si>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</si>
  <si>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</si>
  <si>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</si>
  <si>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</si>
  <si>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</si>
  <si>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</si>
  <si>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</si>
  <si>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</si>
  <si>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</si>
  <si>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</si>
  <si>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</si>
  <si>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</si>
  <si>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</si>
  <si>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</si>
  <si>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</si>
  <si>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</si>
  <si>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</si>
  <si>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</si>
  <si>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</si>
  <si>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</si>
  <si>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</si>
  <si>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</si>
  <si>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</si>
  <si>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</si>
  <si>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</si>
  <si>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</si>
  <si>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</si>
  <si>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</si>
  <si>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</si>
  <si>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</si>
  <si>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</si>
  <si>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</si>
  <si>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</si>
  <si>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</si>
  <si>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</si>
  <si>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</si>
  <si>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</si>
  <si>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</si>
  <si>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</si>
  <si>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</si>
  <si>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</si>
  <si>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</si>
  <si>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</si>
  <si>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</si>
  <si>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</si>
  <si>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</si>
  <si>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</si>
  <si>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</si>
  <si>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</si>
  <si>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</si>
  <si>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</si>
  <si>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</si>
  <si>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</si>
  <si>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</si>
  <si>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</si>
  <si>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</si>
  <si>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</si>
  <si>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</si>
  <si>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</si>
  <si>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</si>
  <si>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</si>
  <si>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</si>
  <si>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</si>
  <si>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</si>
  <si>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</si>
  <si>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</si>
  <si>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</si>
  <si>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</si>
  <si>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</si>
  <si>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</si>
  <si>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</si>
  <si>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</si>
  <si>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</si>
  <si>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</si>
  <si>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</si>
  <si>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</si>
  <si>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</si>
  <si>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</si>
  <si>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</si>
  <si>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</si>
  <si>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</si>
  <si>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</si>
  <si>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</si>
  <si>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</si>
  <si>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</si>
  <si>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</si>
  <si>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</si>
  <si>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</si>
  <si>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</si>
  <si>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</si>
  <si>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</si>
  <si>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</si>
  <si>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</si>
  <si>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</si>
  <si>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</si>
  <si>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</si>
  <si>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</si>
  <si>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</si>
  <si>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</si>
  <si>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</si>
  <si>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</si>
  <si>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</si>
  <si>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</si>
  <si>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</si>
  <si>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</si>
  <si>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</si>
  <si>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</si>
  <si>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</si>
  <si>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</si>
  <si>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</si>
  <si>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</si>
  <si>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</si>
  <si>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</si>
  <si>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</si>
  <si>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</si>
  <si>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</si>
  <si>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</si>
  <si>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</si>
  <si>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</si>
  <si>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</si>
  <si>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</si>
  <si>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</si>
  <si>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</si>
  <si>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</si>
  <si>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</si>
  <si>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</si>
  <si>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</si>
  <si>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</si>
  <si>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</si>
  <si>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</si>
  <si>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</si>
  <si>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</si>
  <si>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</si>
  <si>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</si>
  <si>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</si>
  <si>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</si>
  <si>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</si>
  <si>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</si>
  <si>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</si>
  <si>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</si>
  <si>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</si>
  <si>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</si>
  <si>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</si>
  <si>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</si>
  <si>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</si>
  <si>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</si>
  <si>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</si>
  <si>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</si>
  <si>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</si>
  <si>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</si>
  <si>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</si>
  <si>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</si>
  <si>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</si>
  <si>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</si>
  <si>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</si>
  <si>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</si>
  <si>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</si>
  <si>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</si>
  <si>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</si>
  <si>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</si>
  <si>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</si>
  <si>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</si>
  <si>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</si>
  <si>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</si>
  <si>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</si>
  <si>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</si>
  <si>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</si>
  <si>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</si>
  <si>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</si>
  <si>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</si>
  <si>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</si>
  <si>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</si>
  <si>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</si>
  <si>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</si>
  <si>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</si>
  <si>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</si>
  <si>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</si>
  <si>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</si>
  <si>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</si>
  <si>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</si>
  <si>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</si>
  <si>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</si>
  <si>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</si>
  <si>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</si>
  <si>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</si>
  <si>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</si>
  <si>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</si>
  <si>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</si>
  <si>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</si>
  <si>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</si>
  <si>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</si>
  <si>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</si>
  <si>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</si>
  <si>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</si>
  <si>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</si>
  <si>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</si>
  <si>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</si>
  <si>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</si>
  <si>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</si>
  <si>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</si>
  <si>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</si>
  <si>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</si>
  <si>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</si>
  <si>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</si>
  <si>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</si>
  <si>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</si>
  <si>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</si>
  <si>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</si>
  <si>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</si>
  <si>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</si>
  <si>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</si>
  <si>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</si>
  <si>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</si>
  <si>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</si>
  <si>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</si>
  <si>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</si>
  <si>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</si>
  <si>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</si>
  <si>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</si>
  <si>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</si>
  <si>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</si>
  <si>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</si>
  <si>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</si>
  <si>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</si>
  <si>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</si>
  <si>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</si>
  <si>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</si>
  <si>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</si>
  <si>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</si>
  <si>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</si>
  <si>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</si>
  <si>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</si>
  <si>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</si>
  <si>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</si>
  <si>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</si>
  <si>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</si>
  <si>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</si>
  <si>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</si>
  <si>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</si>
  <si>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</si>
  <si>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</si>
  <si>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</si>
  <si>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</si>
  <si>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</si>
  <si>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</si>
  <si>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</si>
  <si>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</si>
  <si>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</si>
  <si>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</si>
  <si>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</si>
  <si>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</si>
  <si>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</si>
  <si>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</si>
  <si>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</si>
  <si>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</si>
  <si>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</si>
  <si>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</si>
  <si>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</si>
  <si>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</si>
  <si>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</si>
  <si>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</si>
  <si>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</si>
  <si>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</si>
  <si>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</si>
  <si>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</si>
  <si>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</si>
  <si>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</si>
  <si>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</si>
  <si>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</si>
  <si>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</si>
  <si>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</si>
  <si>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</si>
  <si>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</si>
  <si>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</si>
  <si>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</si>
  <si>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</si>
  <si>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</si>
  <si>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</si>
  <si>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</si>
  <si>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</si>
  <si>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</si>
  <si>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</si>
  <si>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</si>
  <si>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</si>
  <si>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</si>
  <si>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</si>
  <si>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</si>
  <si>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</si>
  <si>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</si>
  <si>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</si>
  <si>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</si>
  <si>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</si>
  <si>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</si>
  <si>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</si>
  <si>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</si>
  <si>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</si>
  <si>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</si>
  <si>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</si>
  <si>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</si>
  <si>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</si>
  <si>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</si>
  <si>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</si>
  <si>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</si>
  <si>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</si>
  <si>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</si>
  <si>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</si>
  <si>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</si>
  <si>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</si>
  <si>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</si>
  <si>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</si>
  <si>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</si>
  <si>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</si>
  <si>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</si>
  <si>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</si>
  <si>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</si>
  <si>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</si>
  <si>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</si>
  <si>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</si>
  <si>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</si>
  <si>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</si>
  <si>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</si>
  <si>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</si>
  <si>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</si>
  <si>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</si>
  <si>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</si>
  <si>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</si>
  <si>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</si>
  <si>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</si>
  <si>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</si>
  <si>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</si>
  <si>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</si>
  <si>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</si>
  <si>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</si>
  <si>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</si>
  <si>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</si>
  <si>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</si>
  <si>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</si>
  <si>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</si>
  <si>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</si>
  <si>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</si>
  <si>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</si>
  <si>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</si>
  <si>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</si>
  <si>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</si>
  <si>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</si>
  <si>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</si>
  <si>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</si>
  <si>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</si>
  <si>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</si>
  <si>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</si>
  <si>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</si>
  <si>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</si>
  <si>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</si>
  <si>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</si>
  <si>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</si>
  <si>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</si>
  <si>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</si>
  <si>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</si>
  <si>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</si>
  <si>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</si>
  <si>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</si>
  <si>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</si>
  <si>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</si>
  <si>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</si>
  <si>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</si>
  <si>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</si>
  <si>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</si>
  <si>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</si>
  <si>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</si>
  <si>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</si>
  <si>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</si>
  <si>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</si>
  <si>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</si>
  <si>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</si>
  <si>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</si>
  <si>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</si>
  <si>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</si>
  <si>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</si>
  <si>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</si>
  <si>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</si>
  <si>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</si>
  <si>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</si>
  <si>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</si>
  <si>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</si>
  <si>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</si>
  <si>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</si>
  <si>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</si>
  <si>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</si>
  <si>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</si>
  <si>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</si>
  <si>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</si>
  <si>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</si>
  <si>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</si>
  <si>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</si>
  <si>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</si>
  <si>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</si>
  <si>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</si>
  <si>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</si>
  <si>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</si>
  <si>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</si>
  <si>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</si>
  <si>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</si>
  <si>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</si>
  <si>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</si>
  <si>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</si>
  <si>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</si>
  <si>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</si>
  <si>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</si>
  <si>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</si>
  <si>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</si>
  <si>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</si>
  <si>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</si>
  <si>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</si>
  <si>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</si>
  <si>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</si>
  <si>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</si>
  <si>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</si>
  <si>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</si>
  <si>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</si>
  <si>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</si>
  <si>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</si>
  <si>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</si>
  <si>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</si>
  <si>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</si>
  <si>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</si>
  <si>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</si>
  <si>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</si>
  <si>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</si>
  <si>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</si>
  <si>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</si>
  <si>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</si>
  <si>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</si>
  <si>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</si>
  <si>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</si>
  <si>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</si>
  <si>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</si>
  <si>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</si>
  <si>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</si>
  <si>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</si>
  <si>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</si>
  <si>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</si>
  <si>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</si>
  <si>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</si>
  <si>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</si>
  <si>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</si>
  <si>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</si>
  <si>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</si>
  <si>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</si>
  <si>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</si>
  <si>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</si>
  <si>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</si>
  <si>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</si>
  <si>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</si>
  <si>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</si>
  <si>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</si>
  <si>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</si>
  <si>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</si>
  <si>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</si>
  <si>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</si>
  <si>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</si>
  <si>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</si>
  <si>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</si>
  <si>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</si>
  <si>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</si>
  <si>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</si>
  <si>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</si>
  <si>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</si>
  <si>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</si>
  <si>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</si>
  <si>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</si>
  <si>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</si>
  <si>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</si>
  <si>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</si>
  <si>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</si>
  <si>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</si>
  <si>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</si>
  <si>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</si>
  <si>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</si>
  <si>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</si>
  <si>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</si>
  <si>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</si>
  <si>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</si>
  <si>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</si>
  <si>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</si>
  <si>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</si>
  <si>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</si>
  <si>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</si>
  <si>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</si>
  <si>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</si>
  <si>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</si>
  <si>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</si>
  <si>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</si>
  <si>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</si>
  <si>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</si>
  <si>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</si>
  <si>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</si>
  <si>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</si>
  <si>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</si>
  <si>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</si>
  <si>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</si>
  <si>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</si>
  <si>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</si>
  <si>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</si>
  <si>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</si>
  <si>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</si>
  <si>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</si>
  <si>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</si>
  <si>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</si>
  <si>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</si>
  <si>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</si>
  <si>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</si>
  <si>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</si>
  <si>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</si>
  <si>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</si>
  <si>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</si>
  <si>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</si>
  <si>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</si>
  <si>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</si>
  <si>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</si>
  <si>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</si>
  <si>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</si>
  <si>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</si>
  <si>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</si>
  <si>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</si>
  <si>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</si>
  <si>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</si>
  <si>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</si>
  <si>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</si>
  <si>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</si>
  <si>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</si>
  <si>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</si>
  <si>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</si>
  <si>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</si>
  <si>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</si>
  <si>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</si>
  <si>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</si>
  <si>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</si>
  <si>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</si>
  <si>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</si>
  <si>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</si>
  <si>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</si>
  <si>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</si>
  <si>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</si>
  <si>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</si>
  <si>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</si>
  <si>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</si>
  <si>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</si>
  <si>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</si>
  <si>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</si>
  <si>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</si>
  <si>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</si>
  <si>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</si>
  <si>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</si>
  <si>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</si>
  <si>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</si>
  <si>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</si>
  <si>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</si>
  <si>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</si>
  <si>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</si>
  <si>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</si>
  <si>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</si>
  <si>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</si>
  <si>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</si>
  <si>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</si>
  <si>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</si>
  <si>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</si>
  <si>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</si>
  <si>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</si>
  <si>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</si>
  <si>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</si>
  <si>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</si>
  <si>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</si>
  <si>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</si>
  <si>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</si>
  <si>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</si>
  <si>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</si>
  <si>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</si>
  <si>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</si>
  <si>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</si>
  <si>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</si>
  <si>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</si>
  <si>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</si>
  <si>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</si>
  <si>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</si>
  <si>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</si>
  <si>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</si>
  <si>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</si>
  <si>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</si>
  <si>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</si>
  <si>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</si>
  <si>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</si>
  <si>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</si>
  <si>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</si>
  <si>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</si>
  <si>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</si>
  <si>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</si>
  <si>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</si>
  <si>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</si>
  <si>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</si>
  <si>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</si>
  <si>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</si>
  <si>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</si>
  <si>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</si>
  <si>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</si>
  <si>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</si>
  <si>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</si>
  <si>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</si>
  <si>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</si>
  <si>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</si>
  <si>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</si>
  <si>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</si>
  <si>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</si>
  <si>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</si>
  <si>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</si>
  <si>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</si>
  <si>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</si>
  <si>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</si>
  <si>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</si>
  <si>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</si>
  <si>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</si>
  <si>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</si>
  <si>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</si>
  <si>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</si>
  <si>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</si>
  <si>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</si>
  <si>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</si>
  <si>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</si>
  <si>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</si>
  <si>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</si>
  <si>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</si>
  <si>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</si>
  <si>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</si>
  <si>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</si>
  <si>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</si>
  <si>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</si>
  <si>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</si>
  <si>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</si>
  <si>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</si>
  <si>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</si>
  <si>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</si>
  <si>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</si>
  <si>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</si>
  <si>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</si>
  <si>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</si>
  <si>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</si>
  <si>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</si>
  <si>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</si>
  <si>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</si>
  <si>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</si>
  <si>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</si>
  <si>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</si>
  <si>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</si>
  <si>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</si>
  <si>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</si>
  <si>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</si>
  <si>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</si>
  <si>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</si>
  <si>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</si>
  <si>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</si>
  <si>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</si>
  <si>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</si>
  <si>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</si>
  <si>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</si>
  <si>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</si>
  <si>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</si>
  <si>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</si>
  <si>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</si>
  <si>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</si>
  <si>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</si>
  <si>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</si>
  <si>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</si>
  <si>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</si>
  <si>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</si>
  <si>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</si>
  <si>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</si>
  <si>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</si>
  <si>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</si>
  <si>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</si>
  <si>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</si>
  <si>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</si>
  <si>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</si>
  <si>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</si>
  <si>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</si>
  <si>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</si>
  <si>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</si>
  <si>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</si>
  <si>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</si>
  <si>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</si>
  <si>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</si>
  <si>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</si>
  <si>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</si>
  <si>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</si>
  <si>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</si>
  <si>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</si>
  <si>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</si>
  <si>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</si>
  <si>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</si>
  <si>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</si>
  <si>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</si>
  <si>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</si>
  <si>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</si>
  <si>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</si>
  <si>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</si>
  <si>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</si>
  <si>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</si>
  <si>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</si>
  <si>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</si>
  <si>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</si>
  <si>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</si>
  <si>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</si>
  <si>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</si>
  <si>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</si>
  <si>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</si>
  <si>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</si>
  <si>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</si>
  <si>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</si>
  <si>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</si>
  <si>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</si>
  <si>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</si>
  <si>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</si>
  <si>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</si>
  <si>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</si>
  <si>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</si>
  <si>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</si>
  <si>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</si>
  <si>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</si>
  <si>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</si>
  <si>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</si>
  <si>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</si>
  <si>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</si>
  <si>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</si>
  <si>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</si>
  <si>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</si>
  <si>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</si>
  <si>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</si>
  <si>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</si>
  <si>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</si>
  <si>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</si>
  <si>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</si>
  <si>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</si>
  <si>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</si>
  <si>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</si>
  <si>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</si>
  <si>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</si>
  <si>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</si>
  <si>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</si>
  <si>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</si>
  <si>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</si>
  <si>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</si>
  <si>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</si>
  <si>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</si>
  <si>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</si>
  <si>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</si>
  <si>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</si>
  <si>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</si>
  <si>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</si>
  <si>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</si>
  <si>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</si>
  <si>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</si>
  <si>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</si>
  <si>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</si>
  <si>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</si>
  <si>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</si>
  <si>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</si>
  <si>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</si>
  <si>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</si>
  <si>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</si>
  <si>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</si>
  <si>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</si>
  <si>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</si>
  <si>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</si>
  <si>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</si>
  <si>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</si>
  <si>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</si>
  <si>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</si>
  <si>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</si>
  <si>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</si>
  <si>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</si>
  <si>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</si>
  <si>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</si>
  <si>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</si>
  <si>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</si>
  <si>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</si>
  <si>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</si>
  <si>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</si>
  <si>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</si>
  <si>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</si>
  <si>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</si>
  <si>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</si>
  <si>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</si>
  <si>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</si>
  <si>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</si>
  <si>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</si>
  <si>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</si>
  <si>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</si>
  <si>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</si>
  <si>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</si>
  <si>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</si>
  <si>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</si>
  <si>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</si>
  <si>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</si>
  <si>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</si>
  <si>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</si>
  <si>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</si>
  <si>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</si>
  <si>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</si>
  <si>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</si>
  <si>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</si>
  <si>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</si>
  <si>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</si>
  <si>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</si>
  <si>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</si>
  <si>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</si>
  <si>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</si>
  <si>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</si>
  <si>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</si>
  <si>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</si>
  <si>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</si>
  <si>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</si>
  <si>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</si>
  <si>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</si>
  <si>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</si>
  <si>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</si>
  <si>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</si>
  <si>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</si>
  <si>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</si>
  <si>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</si>
  <si>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</si>
  <si>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</si>
  <si>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</si>
  <si>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</si>
  <si>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</si>
  <si>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</si>
  <si>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</si>
  <si>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</si>
  <si>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</si>
  <si>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</si>
  <si>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</si>
  <si>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</si>
  <si>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</si>
  <si>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</si>
  <si>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</si>
  <si>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</si>
  <si>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</si>
  <si>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</si>
  <si>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</si>
  <si>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</si>
  <si>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</si>
  <si>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</si>
  <si>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</si>
  <si>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</si>
  <si>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</si>
  <si>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</si>
  <si>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</si>
  <si>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</si>
  <si>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</si>
  <si>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</si>
  <si>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</si>
  <si>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</si>
  <si>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</si>
  <si>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</si>
  <si>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</si>
  <si>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</si>
  <si>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</si>
  <si>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</si>
  <si>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</si>
  <si>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</si>
  <si>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</si>
  <si>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</si>
  <si>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</si>
  <si>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</si>
  <si>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</si>
  <si>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</si>
  <si>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</si>
  <si>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</si>
  <si>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</si>
  <si>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</si>
  <si>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</si>
  <si>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</si>
  <si>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</si>
  <si>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</si>
  <si>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</si>
  <si>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</si>
  <si>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</si>
  <si>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</si>
  <si>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</si>
  <si>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</si>
  <si>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</si>
  <si>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</si>
  <si>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</si>
  <si>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</si>
  <si>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</si>
  <si>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</si>
  <si>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</si>
  <si>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</si>
  <si>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</si>
  <si>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</si>
  <si>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</si>
  <si>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</si>
  <si>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</si>
  <si>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</si>
  <si>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</si>
  <si>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</si>
  <si>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</si>
  <si>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</si>
  <si>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</si>
  <si>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</si>
  <si>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</si>
  <si>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</si>
  <si>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</si>
  <si>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</si>
  <si>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</si>
  <si>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</si>
  <si>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</si>
  <si>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</si>
  <si>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</si>
  <si>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</si>
  <si>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</si>
  <si>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</si>
  <si>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</si>
  <si>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</si>
  <si>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</si>
  <si>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</si>
  <si>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</si>
  <si>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</si>
  <si>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</si>
  <si>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</si>
  <si>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</si>
  <si>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</si>
  <si>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</si>
  <si>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</si>
  <si>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</si>
  <si>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</si>
  <si>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</si>
  <si>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</si>
  <si>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</si>
  <si>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</si>
  <si>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</si>
  <si>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</si>
  <si>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</si>
  <si>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</si>
  <si>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</si>
  <si>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</si>
  <si>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</si>
  <si>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</si>
  <si>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</si>
  <si>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</si>
  <si>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</si>
  <si>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</si>
  <si>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</si>
  <si>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</si>
  <si>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</si>
  <si>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</si>
  <si>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</si>
  <si>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</si>
  <si>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</si>
  <si>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</si>
  <si>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</si>
  <si>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</si>
  <si>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</si>
  <si>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</si>
  <si>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</si>
  <si>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</si>
  <si>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</si>
  <si>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</si>
  <si>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</si>
  <si>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</si>
  <si>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</si>
  <si>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</si>
  <si>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</si>
  <si>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</si>
  <si>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</si>
  <si>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</si>
  <si>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</si>
  <si>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</si>
  <si>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</si>
  <si>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</si>
  <si>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</si>
  <si>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</si>
  <si>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</si>
  <si>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</si>
  <si>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</si>
  <si>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</si>
  <si>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</si>
  <si>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</si>
  <si>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</si>
  <si>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</si>
  <si>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</si>
  <si>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</si>
  <si>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</si>
  <si>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</si>
  <si>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</si>
  <si>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</si>
  <si>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</si>
  <si>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</si>
  <si>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</si>
  <si>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</si>
  <si>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</si>
  <si>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</si>
  <si>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</si>
  <si>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</si>
  <si>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</si>
  <si>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</si>
  <si>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</si>
  <si>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</si>
  <si>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</si>
  <si>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</si>
  <si>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</si>
  <si>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</si>
  <si>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</si>
  <si>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</si>
  <si>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</si>
  <si>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</si>
  <si>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</si>
  <si>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</si>
  <si>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</si>
  <si>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</si>
  <si>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</si>
  <si>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</si>
  <si>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</si>
  <si>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</si>
  <si>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</si>
  <si>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</si>
  <si>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</si>
  <si>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</si>
  <si>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</si>
  <si>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</si>
  <si>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</si>
  <si>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</si>
  <si>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</si>
  <si>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</si>
  <si>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</si>
  <si>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</si>
  <si>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</si>
  <si>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</si>
  <si>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</si>
  <si>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</si>
  <si>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</si>
  <si>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</si>
  <si>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</si>
  <si>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</si>
  <si>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</si>
  <si>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</si>
  <si>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</si>
  <si>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</si>
  <si>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</si>
  <si>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</si>
  <si>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</si>
  <si>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</si>
  <si>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</si>
  <si>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</si>
  <si>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</si>
  <si>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</si>
  <si>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</si>
  <si>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</si>
  <si>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</si>
  <si>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</si>
  <si>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</si>
  <si>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</si>
  <si>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</si>
  <si>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</si>
  <si>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</si>
  <si>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</si>
  <si>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</si>
  <si>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</si>
  <si>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</si>
  <si>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</si>
  <si>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</si>
  <si>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</si>
  <si>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</si>
  <si>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</si>
  <si>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</si>
  <si>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</si>
  <si>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</si>
  <si>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</si>
  <si>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</si>
  <si>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</si>
  <si>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</si>
  <si>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</si>
  <si>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</si>
  <si>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</si>
  <si>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</si>
  <si>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</si>
  <si>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</si>
  <si>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</si>
  <si>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</si>
  <si>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</si>
  <si>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</si>
  <si>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</si>
  <si>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</si>
  <si>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</si>
  <si>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</si>
  <si>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</si>
  <si>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</si>
  <si>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</si>
  <si>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</si>
  <si>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</si>
  <si>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</si>
  <si>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</si>
  <si>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</si>
  <si>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</si>
  <si>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</si>
  <si>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</si>
  <si>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</si>
  <si>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</si>
  <si>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</si>
  <si>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</si>
  <si>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</si>
  <si>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</si>
  <si>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</si>
  <si>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</si>
  <si>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</si>
  <si>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</si>
  <si>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</si>
  <si>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</si>
  <si>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</si>
  <si>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</si>
  <si>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</si>
  <si>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</si>
  <si>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</si>
  <si>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</si>
  <si>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</si>
  <si>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</si>
  <si>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</si>
  <si>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</si>
  <si>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</si>
  <si>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</si>
  <si>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</si>
  <si>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</si>
  <si>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</si>
  <si>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</si>
  <si>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</si>
  <si>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</si>
  <si>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</si>
  <si>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</si>
  <si>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</si>
  <si>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</si>
  <si>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</si>
  <si>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</si>
  <si>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</si>
  <si>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</si>
  <si>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</si>
  <si>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</si>
  <si>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</si>
  <si>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</si>
  <si>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</si>
  <si>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</si>
  <si>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</si>
  <si>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</si>
  <si>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</si>
  <si>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</si>
  <si>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</si>
  <si>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</si>
  <si>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</si>
  <si>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</si>
  <si>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</si>
  <si>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</si>
  <si>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</si>
  <si>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</si>
  <si>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</si>
  <si>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</si>
  <si>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</si>
  <si>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</si>
  <si>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</si>
  <si>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</si>
  <si>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</si>
  <si>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</si>
  <si>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</si>
  <si>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</si>
  <si>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</si>
  <si>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</si>
  <si>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</si>
  <si>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</si>
  <si>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</si>
  <si>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</si>
  <si>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</si>
  <si>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</si>
  <si>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</si>
  <si>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</si>
  <si>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</si>
  <si>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</si>
  <si>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</si>
  <si>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</si>
  <si>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</si>
  <si>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</si>
  <si>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</si>
  <si>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</si>
  <si>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</si>
  <si>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</si>
  <si>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</si>
  <si>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</si>
  <si>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</si>
  <si>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</si>
  <si>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</si>
  <si>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</si>
  <si>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</si>
  <si>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</si>
  <si>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</si>
  <si>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</si>
  <si>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</si>
  <si>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</si>
  <si>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</si>
  <si>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</si>
  <si>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</si>
  <si>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</si>
  <si>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</si>
  <si>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</si>
  <si>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</si>
  <si>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</si>
  <si>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</si>
  <si>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</si>
  <si>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</si>
  <si>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</si>
  <si>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</si>
  <si>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</si>
  <si>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</si>
  <si>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</si>
  <si>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</si>
  <si>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</si>
  <si>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</si>
  <si>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</si>
  <si>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</si>
  <si>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</si>
  <si>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</si>
  <si>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</si>
  <si>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</si>
  <si>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</si>
  <si>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</si>
  <si>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</si>
  <si>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</si>
  <si>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</si>
  <si>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</si>
  <si>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</si>
  <si>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</si>
  <si>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</si>
  <si>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</si>
  <si>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</si>
  <si>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</si>
  <si>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</si>
  <si>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</si>
  <si>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</si>
  <si>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</si>
  <si>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</si>
  <si>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</si>
  <si>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</si>
  <si>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</si>
  <si>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</si>
  <si>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</si>
  <si>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</si>
  <si>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</si>
  <si>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</si>
  <si>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</si>
  <si>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</si>
  <si>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</si>
  <si>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</si>
  <si>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</si>
  <si>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</si>
  <si>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</si>
  <si>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</si>
  <si>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</si>
  <si>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</si>
  <si>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</si>
  <si>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</si>
  <si>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</si>
  <si>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</si>
  <si>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</si>
  <si>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</si>
  <si>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</si>
  <si>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</si>
  <si>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</si>
  <si>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</si>
  <si>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</si>
  <si>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</si>
  <si>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</si>
  <si>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</si>
  <si>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</si>
  <si>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</si>
  <si>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</si>
  <si>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</si>
  <si>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</si>
  <si>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</si>
  <si>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</si>
  <si>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</si>
  <si>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</si>
  <si>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</si>
  <si>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</si>
  <si>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</si>
  <si>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</si>
  <si>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</si>
  <si>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</si>
  <si>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</si>
  <si>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</si>
  <si>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</si>
  <si>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</si>
  <si>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</si>
  <si>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</si>
  <si>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</si>
  <si>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</si>
  <si>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</si>
  <si>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</si>
  <si>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</si>
  <si>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</si>
  <si>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</si>
  <si>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</si>
  <si>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</si>
  <si>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</si>
  <si>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</si>
  <si>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</si>
  <si>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</si>
  <si>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</si>
  <si>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</si>
  <si>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</si>
  <si>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</si>
  <si>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</si>
  <si>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</si>
  <si>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</si>
  <si>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</si>
  <si>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</si>
  <si>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</si>
  <si>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</si>
  <si>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</si>
  <si>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</si>
  <si>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</si>
  <si>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</si>
  <si>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</si>
  <si>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</si>
  <si>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</si>
  <si>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</si>
  <si>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</si>
  <si>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</si>
  <si>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</si>
  <si>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</si>
  <si>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</si>
  <si>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</si>
  <si>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</si>
  <si>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</si>
  <si>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</si>
  <si>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</si>
  <si>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</si>
  <si>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</si>
  <si>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</si>
  <si>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</si>
  <si>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</si>
  <si>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</si>
  <si>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</si>
  <si>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</si>
  <si>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</si>
  <si>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</si>
  <si>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</si>
  <si>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</si>
  <si>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</si>
  <si>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</si>
  <si>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</si>
  <si>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</si>
  <si>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</si>
  <si>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</si>
  <si>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</si>
  <si>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</si>
  <si>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</si>
  <si>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</si>
  <si>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</si>
  <si>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</si>
  <si>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</si>
  <si>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</si>
  <si>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</si>
  <si>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</si>
  <si>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</si>
  <si>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</si>
  <si>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</si>
  <si>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</si>
  <si>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</si>
  <si>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</si>
  <si>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</si>
  <si>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</si>
  <si>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</si>
  <si>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</si>
  <si>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</si>
  <si>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</si>
  <si>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</si>
  <si>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</si>
  <si>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</si>
  <si>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</si>
  <si>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</si>
  <si>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</si>
  <si>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</si>
  <si>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</si>
  <si>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</si>
  <si>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</si>
  <si>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</si>
  <si>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</si>
  <si>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</si>
  <si>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</si>
  <si>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</si>
  <si>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</si>
  <si>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</si>
  <si>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</si>
  <si>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</si>
  <si>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</si>
  <si>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</si>
  <si>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</si>
  <si>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</si>
  <si>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</si>
  <si>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</si>
  <si>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</si>
  <si>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</si>
  <si>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</si>
  <si>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</si>
  <si>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</si>
  <si>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</si>
  <si>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</si>
  <si>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</si>
  <si>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</si>
  <si>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</si>
  <si>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</si>
  <si>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</si>
  <si>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</si>
  <si>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</si>
  <si>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</si>
  <si>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</si>
  <si>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</si>
  <si>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</si>
  <si>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</si>
  <si>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</si>
  <si>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</si>
  <si>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</si>
  <si>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</si>
  <si>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</si>
  <si>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</si>
  <si>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</si>
  <si>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</si>
  <si>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</si>
  <si>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</si>
  <si>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</si>
  <si>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</si>
  <si>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</si>
  <si>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</si>
  <si>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</si>
  <si>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</si>
  <si>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</si>
  <si>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</si>
  <si>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</si>
  <si>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</si>
  <si>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</si>
  <si>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</si>
  <si>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</si>
  <si>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</si>
  <si>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</si>
  <si>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</si>
  <si>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</si>
  <si>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</si>
  <si>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</si>
  <si>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</si>
  <si>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</si>
  <si>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</si>
  <si>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</si>
  <si>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</si>
  <si>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</si>
  <si>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</si>
  <si>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</si>
  <si>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</si>
  <si>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</si>
  <si>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</si>
  <si>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</si>
  <si>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</si>
  <si>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</si>
  <si>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</si>
  <si>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</si>
  <si>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</si>
  <si>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</si>
  <si>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</si>
  <si>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</si>
  <si>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</si>
  <si>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</si>
  <si>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</si>
  <si>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</si>
  <si>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</si>
  <si>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</si>
  <si>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</si>
  <si>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</si>
  <si>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</si>
  <si>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</si>
  <si>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</si>
  <si>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</si>
  <si>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</si>
  <si>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</si>
  <si>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</si>
  <si>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</si>
  <si>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</si>
  <si>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</si>
  <si>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</si>
  <si>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</si>
  <si>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</si>
  <si>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</si>
  <si>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</si>
  <si>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</si>
  <si>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</si>
  <si>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</si>
  <si>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</si>
  <si>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</si>
  <si>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</si>
  <si>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</si>
  <si>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</si>
  <si>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</si>
  <si>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</si>
  <si>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</si>
  <si>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</si>
  <si>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</si>
  <si>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</si>
  <si>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</si>
  <si>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</si>
  <si>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</si>
  <si>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</si>
  <si>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</si>
  <si>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</si>
  <si>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</si>
  <si>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</si>
  <si>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</si>
  <si>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</si>
  <si>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</si>
  <si>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</si>
  <si>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</si>
  <si>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</si>
  <si>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</si>
  <si>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</si>
  <si>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</si>
  <si>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</si>
  <si>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</si>
  <si>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</si>
  <si>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</si>
  <si>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</si>
  <si>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</si>
  <si>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</si>
  <si>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</si>
  <si>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</si>
  <si>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</si>
  <si>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</si>
  <si>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</si>
  <si>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</si>
  <si>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</si>
  <si>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</si>
  <si>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</si>
  <si>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</si>
  <si>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</si>
  <si>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</si>
  <si>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</si>
  <si>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</si>
  <si>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</si>
  <si>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</si>
  <si>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</si>
  <si>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</si>
  <si>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</si>
  <si>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</si>
  <si>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</si>
  <si>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</si>
  <si>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</si>
  <si>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</si>
  <si>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</si>
  <si>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</si>
  <si>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</si>
  <si>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</si>
  <si>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</si>
  <si>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</si>
  <si>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</si>
  <si>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</si>
  <si>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</si>
  <si>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</si>
  <si>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</si>
  <si>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</si>
  <si>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</si>
  <si>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</si>
  <si>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</si>
  <si>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</si>
  <si>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</si>
  <si>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</si>
  <si>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</si>
  <si>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</si>
  <si>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</si>
  <si>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</si>
  <si>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</si>
  <si>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</si>
  <si>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</si>
  <si>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</si>
  <si>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</si>
  <si>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</si>
  <si>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</si>
  <si>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</si>
  <si>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</si>
  <si>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</si>
  <si>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</si>
  <si>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</si>
  <si>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</si>
  <si>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</si>
  <si>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</si>
  <si>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</si>
  <si>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</si>
  <si>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</si>
  <si>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</si>
  <si>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</si>
  <si>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</si>
  <si>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</si>
  <si>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</si>
  <si>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</si>
  <si>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</si>
  <si>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</si>
  <si>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</si>
  <si>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</si>
  <si>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</si>
  <si>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</si>
  <si>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</si>
  <si>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</si>
  <si>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</si>
  <si>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</si>
  <si>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</si>
  <si>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</si>
  <si>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</si>
  <si>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</si>
  <si>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</si>
  <si>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</si>
  <si>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</si>
  <si>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</si>
  <si>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</si>
  <si>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</si>
  <si>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</si>
  <si>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</si>
  <si>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</si>
  <si>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</si>
  <si>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</si>
  <si>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</si>
  <si>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</si>
  <si>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</si>
  <si>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</si>
  <si>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</si>
  <si>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</si>
  <si>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</si>
  <si>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</si>
  <si>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</si>
  <si>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</si>
  <si>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</si>
  <si>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</si>
  <si>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</si>
  <si>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</si>
  <si>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</si>
  <si>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</si>
  <si>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</si>
  <si>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</si>
  <si>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</si>
  <si>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</si>
  <si>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</si>
  <si>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</si>
  <si>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</si>
  <si>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</si>
  <si>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</si>
  <si>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</si>
  <si>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</si>
  <si>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</si>
  <si>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</si>
  <si>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</si>
  <si>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</si>
  <si>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</si>
  <si>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</si>
  <si>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</si>
  <si>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</si>
  <si>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</si>
  <si>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</si>
  <si>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</si>
  <si>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</si>
  <si>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</si>
  <si>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</si>
  <si>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</si>
  <si>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</si>
  <si>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</si>
  <si>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</si>
  <si>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</si>
  <si>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</si>
  <si>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</si>
  <si>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</si>
  <si>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</si>
  <si>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</si>
  <si>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</si>
  <si>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</si>
  <si>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</si>
  <si>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</si>
  <si>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</si>
  <si>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</si>
  <si>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</si>
  <si>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</si>
  <si>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</si>
  <si>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</si>
  <si>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</si>
  <si>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</si>
  <si>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</si>
  <si>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</si>
  <si>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</si>
  <si>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</si>
  <si>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</si>
  <si>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</si>
  <si>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</si>
  <si>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</si>
  <si>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</si>
  <si>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</si>
  <si>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</si>
  <si>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</si>
  <si>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</si>
  <si>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</si>
  <si>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</si>
  <si>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</si>
  <si>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</si>
  <si>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</si>
  <si>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</si>
  <si>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</si>
  <si>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</si>
  <si>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</si>
  <si>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</si>
  <si>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</si>
  <si>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</si>
  <si>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</si>
  <si>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</si>
  <si>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</si>
  <si>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</si>
  <si>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</si>
  <si>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</si>
  <si>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</si>
  <si>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</si>
  <si>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</si>
  <si>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</si>
  <si>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</si>
  <si>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</si>
  <si>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</si>
  <si>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</si>
  <si>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</si>
  <si>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</si>
  <si>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</si>
  <si>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</si>
  <si>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</si>
  <si>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</si>
  <si>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</si>
  <si>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</si>
  <si>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</si>
  <si>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</si>
  <si>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</si>
  <si>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</si>
  <si>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</si>
  <si>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</si>
  <si>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</si>
  <si>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</si>
  <si>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</si>
  <si>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</si>
  <si>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</si>
  <si>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</si>
  <si>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</si>
  <si>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</si>
  <si>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</si>
  <si>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</si>
  <si>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</si>
  <si>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</si>
  <si>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</si>
  <si>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</si>
  <si>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</si>
  <si>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</si>
  <si>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</si>
  <si>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</si>
  <si>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</si>
  <si>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</si>
  <si>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</si>
  <si>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</si>
  <si>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</si>
  <si>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</si>
  <si>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</si>
  <si>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</si>
  <si>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</si>
  <si>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</si>
  <si>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</si>
  <si>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</si>
  <si>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</si>
  <si>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</si>
  <si>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</si>
  <si>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</si>
  <si>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</si>
  <si>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</si>
  <si>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</si>
  <si>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</si>
  <si>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</si>
  <si>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</si>
  <si>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</si>
  <si>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</si>
  <si>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</si>
  <si>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</si>
  <si>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</si>
  <si>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</si>
  <si>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</si>
  <si>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</si>
  <si>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</si>
  <si>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</si>
  <si>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</si>
  <si>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</si>
  <si>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</si>
  <si>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</si>
  <si>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</si>
  <si>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</si>
  <si>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</si>
  <si>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</si>
  <si>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</si>
  <si>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</si>
  <si>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</si>
  <si>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</si>
  <si>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</si>
  <si>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</si>
  <si>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</si>
  <si>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</si>
  <si>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</si>
  <si>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</si>
  <si>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</si>
  <si>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</si>
  <si>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</si>
  <si>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</si>
  <si>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</si>
  <si>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</si>
  <si>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</si>
  <si>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</si>
  <si>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</si>
  <si>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</si>
  <si>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</si>
  <si>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</si>
  <si>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</si>
  <si>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</si>
  <si>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</si>
  <si>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</si>
  <si>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</si>
  <si>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</si>
  <si>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</si>
  <si>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</si>
  <si>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</si>
  <si>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</si>
  <si>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</si>
  <si>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</si>
  <si>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</si>
  <si>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</si>
  <si>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</si>
  <si>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</si>
  <si>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</si>
  <si>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</si>
  <si>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</si>
  <si>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</si>
  <si>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</si>
  <si>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</si>
  <si>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</si>
  <si>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</si>
  <si>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</si>
  <si>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</si>
  <si>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</si>
  <si>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</si>
  <si>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</si>
  <si>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</si>
  <si>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</si>
  <si>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</si>
  <si>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</si>
  <si>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</si>
  <si>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</si>
  <si>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</si>
  <si>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</si>
  <si>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</si>
  <si>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</si>
  <si>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</si>
  <si>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</si>
  <si>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</si>
  <si>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</si>
  <si>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</si>
  <si>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</si>
  <si>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</si>
  <si>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</si>
  <si>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</si>
  <si>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</si>
  <si>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</si>
  <si>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</si>
  <si>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</si>
  <si>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</si>
  <si>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</si>
  <si>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</si>
  <si>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</si>
  <si>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</si>
  <si>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</si>
  <si>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</si>
  <si>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</si>
  <si>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</si>
  <si>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</si>
  <si>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</si>
  <si>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</si>
  <si>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</si>
  <si>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</si>
  <si>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</si>
  <si>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</si>
  <si>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</si>
  <si>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</si>
  <si>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</si>
  <si>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</si>
  <si>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</si>
  <si>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</si>
  <si>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</si>
  <si>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</si>
  <si>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</si>
  <si>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</si>
  <si>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</si>
  <si>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</si>
  <si>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</si>
  <si>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</si>
  <si>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</si>
  <si>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</si>
  <si>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</si>
  <si>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</si>
  <si>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</si>
  <si>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</si>
  <si>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</si>
  <si>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</si>
  <si>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</si>
  <si>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</si>
  <si>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</si>
  <si>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</si>
  <si>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</si>
  <si>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</si>
  <si>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</si>
  <si>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</si>
  <si>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</si>
  <si>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</si>
  <si>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</si>
  <si>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</si>
  <si>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</si>
  <si>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</si>
  <si>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</si>
  <si>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</si>
  <si>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</si>
  <si>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</si>
  <si>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</si>
  <si>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</si>
  <si>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</si>
  <si>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</si>
  <si>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</si>
  <si>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</si>
  <si>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</si>
  <si>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</si>
  <si>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</si>
  <si>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</si>
  <si>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</si>
  <si>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</si>
  <si>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</si>
  <si>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</si>
  <si>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</si>
  <si>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</si>
  <si>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</si>
  <si>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</si>
  <si>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</si>
  <si>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</si>
  <si>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</si>
  <si>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</si>
  <si>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</si>
  <si>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</si>
  <si>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</si>
  <si>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</si>
  <si>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</si>
  <si>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</si>
  <si>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</si>
  <si>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</si>
  <si>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</si>
  <si>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</si>
  <si>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</si>
  <si>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</si>
  <si>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</si>
  <si>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</si>
  <si>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</si>
  <si>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</si>
  <si>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</si>
  <si>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</si>
  <si>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</si>
  <si>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</si>
  <si>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</si>
  <si>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</si>
  <si>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</si>
  <si>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</si>
  <si>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</si>
  <si>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</si>
  <si>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</si>
  <si>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</si>
  <si>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</si>
  <si>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</si>
  <si>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</si>
  <si>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</si>
  <si>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</si>
  <si>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</si>
  <si>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</si>
  <si>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</si>
  <si>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</si>
  <si>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</si>
  <si>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</si>
  <si>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</si>
  <si>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</si>
  <si>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</si>
  <si>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</si>
  <si>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</si>
  <si>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</si>
  <si>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</si>
  <si>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</si>
  <si>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</si>
  <si>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</si>
  <si>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</si>
  <si>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</si>
  <si>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</si>
  <si>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</si>
  <si>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</si>
  <si>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</si>
  <si>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</si>
  <si>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</si>
  <si>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</si>
  <si>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</si>
  <si>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</si>
  <si>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</si>
  <si>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</si>
  <si>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</si>
  <si>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</si>
  <si>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</si>
  <si>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</si>
  <si>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</si>
  <si>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</si>
  <si>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</si>
  <si>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</si>
  <si>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</si>
  <si>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</si>
  <si>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</si>
  <si>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</si>
  <si>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</si>
  <si>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</si>
  <si>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</si>
  <si>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</si>
  <si>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</si>
  <si>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</si>
  <si>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</si>
  <si>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</si>
  <si>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</si>
  <si>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</si>
  <si>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</si>
  <si>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</si>
  <si>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</si>
  <si>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</si>
  <si>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</si>
  <si>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</si>
  <si>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</si>
  <si>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</si>
  <si>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</si>
  <si>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</si>
  <si>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</si>
  <si>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</si>
  <si>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</si>
  <si>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</si>
  <si>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</si>
  <si>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</si>
  <si>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</si>
  <si>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</si>
  <si>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</si>
  <si>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</si>
  <si>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</si>
  <si>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</si>
  <si>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</si>
  <si>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</si>
  <si>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</si>
  <si>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</si>
  <si>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</si>
  <si>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</si>
  <si>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</si>
  <si>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</si>
  <si>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</si>
  <si>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</si>
  <si>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</si>
  <si>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</si>
  <si>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</si>
  <si>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</si>
  <si>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</si>
  <si>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</si>
  <si>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</si>
  <si>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</si>
  <si>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</si>
  <si>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</si>
  <si>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</si>
  <si>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</si>
  <si>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</si>
  <si>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</si>
  <si>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</si>
  <si>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</si>
  <si>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</si>
  <si>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</si>
  <si>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</si>
  <si>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</si>
  <si>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</si>
  <si>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</si>
  <si>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</si>
  <si>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</si>
  <si>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</si>
  <si>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</si>
  <si>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</si>
  <si>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</si>
  <si>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</si>
  <si>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</si>
  <si>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</si>
  <si>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</si>
  <si>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</si>
  <si>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</si>
  <si>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</si>
  <si>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</si>
  <si>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</si>
  <si>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</si>
  <si>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</si>
  <si>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</si>
  <si>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</si>
  <si>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</si>
  <si>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</si>
  <si>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</si>
  <si>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</si>
  <si>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</si>
  <si>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</si>
  <si>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</si>
  <si>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</si>
  <si>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</si>
  <si>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</si>
  <si>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</si>
  <si>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</si>
  <si>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</si>
  <si>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</si>
  <si>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</si>
  <si>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</si>
  <si>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</si>
  <si>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</si>
  <si>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</si>
  <si>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</si>
  <si>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</si>
  <si>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</si>
  <si>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</si>
  <si>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</si>
  <si>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</si>
  <si>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</si>
  <si>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</si>
  <si>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</si>
  <si>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</si>
  <si>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</si>
  <si>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</si>
  <si>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</si>
  <si>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</si>
  <si>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</si>
  <si>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</si>
  <si>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</si>
  <si>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</si>
  <si>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</si>
  <si>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</si>
  <si>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</si>
  <si>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</si>
  <si>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</si>
  <si>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</si>
  <si>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</si>
  <si>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</si>
  <si>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</si>
  <si>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</si>
  <si>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</si>
  <si>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</si>
  <si>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</si>
  <si>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</si>
  <si>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</si>
  <si>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</si>
  <si>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</si>
  <si>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</si>
  <si>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</si>
  <si>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</si>
  <si>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</si>
  <si>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</si>
  <si>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</si>
  <si>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</si>
  <si>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</si>
  <si>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</si>
  <si>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</si>
  <si>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</si>
  <si>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</si>
  <si>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</si>
  <si>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</si>
  <si>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</si>
  <si>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</si>
  <si>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</si>
  <si>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</si>
  <si>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</si>
  <si>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</si>
  <si>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</si>
  <si>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</si>
  <si>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</si>
  <si>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</si>
  <si>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</si>
  <si>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</si>
  <si>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</si>
  <si>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</si>
  <si>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</si>
  <si>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</si>
  <si>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</si>
  <si>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</si>
  <si>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</si>
  <si>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</si>
  <si>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</si>
  <si>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</si>
  <si>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</si>
  <si>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</si>
  <si>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</si>
  <si>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</si>
  <si>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</si>
  <si>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</si>
  <si>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</si>
  <si>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</si>
  <si>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</si>
  <si>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</si>
  <si>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</si>
  <si>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</si>
  <si>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</si>
  <si>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</si>
  <si>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</si>
  <si>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</si>
  <si>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</si>
  <si>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</si>
  <si>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</si>
  <si>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</si>
  <si>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</si>
  <si>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</si>
  <si>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</si>
  <si>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</si>
  <si>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</si>
  <si>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</si>
  <si>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</si>
  <si>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</si>
  <si>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</si>
  <si>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</si>
  <si>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</si>
  <si>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</si>
  <si>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</si>
  <si>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</si>
  <si>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</si>
  <si>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</si>
  <si>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</si>
  <si>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</si>
  <si>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</si>
  <si>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</si>
  <si>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</si>
  <si>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</si>
  <si>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</si>
  <si>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</si>
  <si>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</si>
  <si>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</si>
  <si>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</si>
  <si>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</si>
  <si>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</si>
  <si>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</si>
  <si>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</si>
  <si>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</si>
  <si>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</si>
  <si>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</si>
  <si>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</si>
  <si>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</si>
  <si>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</si>
  <si>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</si>
  <si>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</si>
  <si>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</si>
  <si>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</si>
  <si>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</si>
  <si>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</si>
  <si>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</si>
  <si>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</si>
  <si>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</si>
  <si>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</si>
  <si>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</si>
  <si>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</si>
  <si>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</si>
  <si>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</si>
  <si>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</si>
  <si>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</si>
  <si>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</si>
  <si>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</si>
  <si>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</si>
  <si>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</si>
  <si>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</si>
  <si>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</si>
  <si>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</si>
  <si>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</si>
  <si>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</si>
  <si>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</si>
  <si>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</si>
  <si>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</si>
  <si>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</si>
  <si>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</si>
  <si>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</si>
  <si>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</si>
  <si>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</si>
  <si>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</si>
  <si>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</si>
  <si>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</si>
  <si>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</si>
  <si>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</si>
  <si>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</si>
  <si>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</si>
  <si>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</si>
  <si>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</si>
  <si>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</si>
  <si>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</si>
  <si>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</si>
  <si>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</si>
  <si>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</si>
  <si>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</si>
  <si>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</si>
  <si>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</si>
  <si>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</si>
  <si>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</si>
  <si>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</si>
  <si>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</si>
  <si>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</si>
  <si>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</si>
  <si>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</si>
  <si>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</si>
  <si>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</si>
  <si>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</si>
  <si>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</si>
  <si>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</si>
  <si>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</si>
  <si>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</si>
  <si>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</si>
  <si>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</si>
  <si>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</si>
  <si>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</si>
  <si>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</si>
  <si>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</si>
  <si>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</si>
  <si>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</si>
  <si>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</si>
  <si>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</si>
  <si>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</si>
  <si>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</si>
  <si>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</si>
  <si>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</si>
  <si>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</si>
  <si>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</si>
  <si>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</si>
  <si>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</si>
  <si>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</si>
  <si>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</si>
  <si>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</si>
  <si>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</si>
  <si>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</si>
  <si>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</si>
  <si>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</si>
  <si>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</si>
  <si>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</si>
  <si>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</si>
  <si>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</si>
  <si>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</si>
  <si>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</si>
  <si>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</si>
  <si>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</si>
  <si>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</si>
  <si>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</si>
  <si>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</si>
  <si>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</si>
  <si>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</si>
  <si>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</si>
  <si>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</si>
  <si>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</si>
  <si>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</si>
  <si>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</si>
  <si>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</si>
  <si>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</si>
  <si>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</si>
  <si>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</si>
  <si>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</si>
  <si>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</si>
  <si>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</si>
  <si>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</si>
  <si>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</si>
  <si>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</si>
  <si>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</si>
  <si>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</si>
  <si>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</si>
  <si>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</si>
  <si>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</si>
  <si>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</si>
  <si>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</si>
  <si>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</si>
  <si>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</si>
  <si>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</si>
  <si>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</si>
  <si>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</si>
  <si>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</si>
  <si>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</si>
  <si>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</si>
  <si>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</si>
  <si>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</si>
  <si>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</si>
  <si>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</si>
  <si>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</si>
  <si>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</si>
  <si>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</si>
  <si>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</si>
  <si>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</si>
  <si>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</si>
  <si>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</si>
  <si>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</si>
  <si>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</si>
  <si>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</si>
  <si>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</si>
  <si>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</si>
  <si>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</si>
  <si>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</si>
  <si>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</si>
  <si>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</si>
  <si>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</si>
  <si>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</si>
  <si>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</si>
  <si>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</si>
  <si>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</si>
  <si>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</si>
  <si>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</si>
  <si>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</si>
  <si>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</si>
  <si>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</si>
  <si>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</si>
  <si>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</si>
  <si>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</si>
  <si>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</si>
  <si>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</si>
  <si>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</si>
  <si>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</si>
  <si>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</si>
  <si>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</si>
  <si>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</si>
  <si>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</si>
  <si>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</si>
  <si>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</si>
  <si>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</si>
  <si>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</si>
  <si>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</si>
  <si>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</si>
  <si>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</si>
  <si>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</si>
  <si>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</si>
  <si>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</si>
  <si>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</si>
  <si>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</si>
  <si>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</si>
  <si>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</si>
  <si>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</si>
  <si>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</si>
  <si>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</si>
  <si>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</si>
  <si>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</si>
  <si>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</si>
  <si>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</si>
  <si>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</si>
  <si>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</si>
  <si>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</si>
  <si>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</si>
  <si>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</si>
  <si>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</si>
  <si>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</si>
  <si>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</si>
  <si>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</si>
  <si>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</si>
  <si>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</si>
  <si>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</si>
  <si>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</si>
  <si>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</si>
  <si>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</si>
  <si>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</si>
  <si>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</si>
  <si>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</si>
  <si>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</si>
  <si>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</si>
  <si>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</si>
  <si>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</si>
  <si>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</si>
  <si>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</si>
  <si>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</si>
  <si>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</si>
  <si>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</si>
  <si>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</si>
  <si>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</si>
  <si>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</si>
  <si>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</si>
  <si>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</si>
  <si>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</si>
  <si>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</si>
  <si>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</si>
  <si>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</si>
  <si>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</si>
  <si>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</si>
  <si>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</si>
  <si>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</si>
  <si>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</si>
  <si>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</si>
  <si>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</si>
  <si>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</si>
  <si>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</si>
  <si>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</si>
  <si>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</si>
  <si>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</si>
  <si>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</si>
  <si>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</si>
  <si>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</si>
  <si>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</si>
  <si>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</si>
  <si>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</si>
  <si>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</si>
  <si>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</si>
  <si>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</si>
  <si>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</si>
  <si>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</si>
  <si>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</si>
  <si>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</si>
  <si>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</si>
  <si>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</si>
  <si>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</si>
  <si>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</si>
  <si>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</si>
  <si>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</si>
  <si>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</si>
  <si>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</si>
  <si>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</si>
  <si>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</si>
  <si>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</si>
  <si>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</si>
  <si>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</si>
  <si>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</si>
  <si>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</si>
  <si>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</si>
  <si>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</si>
  <si>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</si>
  <si>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</si>
  <si>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</si>
  <si>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</si>
  <si>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</si>
  <si>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</si>
  <si>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</si>
  <si>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</si>
  <si>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</si>
  <si>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</si>
  <si>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</si>
  <si>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</si>
  <si>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</si>
  <si>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</si>
  <si>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</si>
  <si>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</si>
  <si>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</si>
  <si>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</si>
  <si>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</si>
  <si>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</si>
  <si>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</si>
  <si>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</si>
  <si>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</si>
  <si>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</si>
  <si>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</si>
  <si>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</si>
  <si>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</si>
  <si>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</si>
  <si>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</si>
  <si>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</si>
  <si>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</si>
  <si>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</si>
  <si>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</si>
  <si>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</si>
  <si>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</si>
  <si>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</si>
  <si>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</si>
  <si>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</si>
  <si>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</si>
  <si>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</si>
  <si>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</si>
  <si>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</si>
  <si>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</si>
  <si>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</si>
  <si>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</si>
  <si>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</si>
  <si>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</si>
  <si>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</si>
  <si>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</si>
  <si>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</si>
  <si>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</si>
  <si>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</si>
  <si>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</si>
  <si>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</si>
  <si>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</si>
  <si>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</si>
  <si>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</si>
  <si>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</si>
  <si>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</si>
  <si>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</si>
  <si>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</si>
  <si>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</si>
  <si>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</si>
  <si>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</si>
  <si>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</si>
  <si>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</si>
  <si>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</si>
  <si>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</si>
  <si>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</si>
  <si>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</si>
  <si>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</si>
  <si>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</si>
  <si>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</si>
  <si>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</si>
  <si>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</si>
  <si>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</si>
  <si>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</si>
  <si>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</si>
  <si>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</si>
  <si>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</si>
  <si>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</si>
  <si>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</si>
  <si>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</si>
  <si>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</si>
  <si>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</si>
  <si>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</si>
  <si>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</si>
  <si>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</si>
  <si>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</si>
  <si>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</si>
  <si>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</si>
  <si>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</si>
  <si>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</si>
  <si>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</si>
  <si>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</si>
  <si>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</si>
  <si>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</si>
  <si>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</si>
  <si>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</si>
  <si>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</si>
  <si>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</si>
  <si>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</si>
  <si>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</si>
  <si>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</si>
  <si>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</si>
  <si>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</si>
  <si>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</si>
  <si>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</si>
  <si>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</si>
  <si>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</si>
  <si>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</si>
  <si>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</si>
  <si>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</si>
  <si>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</si>
  <si>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</si>
  <si>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</si>
  <si>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</si>
  <si>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</si>
  <si>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</si>
  <si>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</si>
  <si>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</si>
  <si>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</si>
  <si>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</si>
  <si>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</si>
  <si>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</si>
  <si>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</si>
  <si>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</si>
  <si>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</si>
  <si>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</si>
  <si>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</si>
  <si>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</si>
  <si>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</si>
  <si>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</si>
  <si>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</si>
  <si>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</si>
  <si>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</si>
  <si>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</si>
  <si>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</si>
  <si>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</si>
  <si>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</si>
  <si>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</si>
  <si>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</si>
  <si>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</si>
  <si>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</si>
  <si>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</si>
  <si>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</si>
  <si>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</si>
  <si>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</si>
  <si>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</si>
  <si>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</si>
  <si>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</si>
  <si>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</si>
  <si>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</si>
  <si>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</si>
  <si>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</si>
  <si>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</si>
  <si>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</si>
  <si>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</si>
  <si>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</si>
  <si>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</si>
  <si>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</si>
  <si>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</si>
  <si>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</si>
  <si>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</si>
  <si>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</si>
  <si>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</si>
  <si>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</si>
  <si>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</si>
  <si>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</si>
  <si>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</si>
  <si>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</si>
  <si>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</si>
  <si>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</si>
  <si>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</si>
  <si>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</si>
  <si>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</si>
  <si>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</si>
  <si>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</si>
  <si>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</si>
  <si>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</si>
  <si>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</si>
  <si>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</si>
  <si>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</si>
  <si>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</si>
  <si>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</si>
  <si>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</si>
  <si>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</si>
  <si>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</si>
  <si>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</si>
  <si>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</si>
  <si>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</si>
  <si>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</si>
  <si>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</si>
  <si>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</si>
  <si>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</si>
  <si>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</si>
  <si>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</si>
  <si>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</si>
  <si>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</si>
  <si>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</si>
  <si>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</si>
  <si>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</si>
  <si>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</si>
  <si>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</si>
  <si>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</si>
  <si>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</si>
  <si>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</si>
  <si>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</si>
  <si>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</si>
  <si>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</si>
  <si>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</si>
  <si>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</si>
  <si>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</si>
  <si>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</si>
  <si>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</si>
  <si>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</si>
  <si>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</si>
  <si>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</si>
  <si>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</si>
  <si>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</si>
  <si>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</si>
  <si>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</si>
  <si>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</si>
  <si>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</si>
  <si>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</si>
  <si>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</si>
  <si>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</si>
  <si>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</si>
  <si>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</si>
  <si>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</si>
  <si>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</si>
  <si>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</si>
  <si>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</si>
  <si>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</si>
  <si>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</si>
  <si>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</si>
  <si>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</si>
  <si>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</si>
  <si>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</si>
  <si>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</si>
  <si>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</si>
  <si>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</si>
  <si>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</si>
  <si>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</si>
  <si>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</si>
  <si>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</si>
  <si>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</si>
  <si>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</si>
  <si>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</si>
  <si>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</si>
  <si>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</si>
  <si>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</si>
  <si>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</si>
  <si>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</si>
  <si>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</si>
  <si>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</si>
  <si>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</si>
  <si>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</si>
  <si>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</si>
  <si>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</si>
  <si>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</si>
  <si>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</si>
  <si>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</si>
  <si>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</si>
  <si>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</si>
  <si>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</si>
  <si>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</si>
  <si>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</si>
  <si>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</si>
  <si>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</si>
  <si>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</si>
  <si>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</si>
  <si>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</si>
  <si>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</si>
  <si>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</si>
  <si>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</si>
  <si>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</si>
  <si>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</si>
  <si>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</si>
  <si>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</si>
  <si>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</si>
  <si>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</si>
  <si>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</si>
  <si>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</si>
  <si>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</si>
  <si>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</si>
  <si>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</si>
  <si>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</si>
  <si>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</si>
  <si>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</si>
  <si>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</si>
  <si>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</si>
  <si>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</si>
  <si>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</si>
  <si>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</si>
  <si>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</si>
  <si>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</si>
  <si>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</si>
  <si>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</si>
  <si>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</si>
  <si>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</si>
  <si>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</si>
  <si>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</si>
  <si>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</si>
  <si>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</si>
  <si>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</si>
  <si>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</si>
  <si>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</si>
  <si>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</si>
  <si>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</si>
  <si>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</si>
  <si>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</si>
  <si>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</si>
  <si>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</si>
  <si>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</si>
  <si>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</si>
  <si>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</si>
  <si>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</si>
  <si>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</si>
  <si>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</si>
  <si>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</si>
  <si>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</si>
  <si>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</si>
  <si>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</si>
  <si>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</si>
  <si>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</si>
  <si>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</si>
  <si>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</si>
  <si>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</si>
  <si>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</si>
  <si>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</si>
  <si>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</si>
  <si>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</si>
  <si>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</si>
  <si>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</si>
  <si>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</si>
  <si>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</si>
  <si>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</si>
  <si>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</si>
  <si>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</si>
  <si>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</si>
  <si>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</si>
  <si>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</si>
  <si>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</si>
  <si>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</si>
  <si>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</si>
  <si>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</si>
  <si>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</si>
  <si>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</si>
  <si>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</si>
  <si>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</si>
  <si>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</si>
  <si>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</si>
  <si>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</si>
  <si>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</si>
  <si>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</si>
  <si>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</si>
  <si>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</si>
  <si>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</si>
  <si>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</si>
  <si>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</si>
  <si>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</si>
  <si>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</si>
  <si>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</si>
  <si>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</si>
  <si>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</si>
  <si>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</si>
  <si>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</si>
  <si>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</si>
  <si>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</si>
  <si>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</si>
  <si>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</si>
  <si>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</si>
  <si>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</si>
  <si>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</si>
  <si>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</si>
  <si>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</si>
  <si>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</si>
  <si>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</si>
  <si>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</si>
  <si>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</si>
  <si>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</si>
  <si>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</si>
  <si>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</si>
  <si>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</si>
  <si>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</si>
  <si>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</si>
  <si>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</si>
  <si>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</si>
  <si>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</si>
  <si>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</si>
  <si>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</si>
  <si>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</si>
  <si>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</si>
  <si>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</si>
  <si>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</si>
  <si>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</si>
  <si>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</si>
  <si>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</si>
  <si>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</si>
  <si>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</si>
  <si>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</si>
  <si>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</si>
  <si>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</si>
  <si>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</si>
  <si>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</si>
  <si>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</si>
  <si>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</si>
  <si>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</si>
  <si>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</si>
  <si>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</si>
  <si>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</si>
  <si>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</si>
  <si>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</si>
  <si>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</si>
  <si>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</si>
  <si>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</si>
  <si>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</si>
  <si>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</si>
  <si>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</si>
  <si>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</si>
  <si>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</si>
  <si>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</si>
  <si>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</si>
  <si>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</si>
  <si>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</si>
  <si>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</si>
  <si>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</si>
  <si>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</si>
  <si>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</si>
  <si>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</si>
  <si>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</si>
  <si>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</si>
  <si>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</si>
  <si>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</si>
  <si>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</si>
  <si>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</si>
  <si>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</si>
  <si>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</si>
  <si>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</si>
  <si>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</si>
  <si>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</si>
  <si>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</si>
  <si>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</si>
  <si>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</si>
  <si>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</si>
  <si>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</si>
  <si>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</si>
  <si>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</si>
  <si>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</si>
  <si>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</si>
  <si>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</si>
  <si>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</si>
  <si>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</si>
  <si>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</si>
  <si>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</si>
  <si>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</si>
  <si>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</si>
  <si>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</si>
  <si>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</si>
  <si>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</si>
  <si>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</si>
  <si>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</si>
  <si>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</si>
  <si>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</si>
  <si>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</si>
  <si>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</si>
  <si>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</si>
  <si>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</si>
  <si>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</si>
  <si>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</si>
  <si>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</si>
  <si>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</si>
  <si>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</si>
  <si>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</si>
  <si>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</si>
  <si>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</si>
  <si>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</si>
  <si>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</si>
  <si>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</si>
  <si>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</si>
  <si>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</si>
  <si>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</si>
  <si>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</si>
  <si>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</si>
  <si>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</si>
  <si>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</si>
  <si>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</si>
  <si>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</si>
  <si>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</si>
  <si>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</si>
  <si>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</si>
  <si>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</si>
  <si>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</si>
  <si>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</si>
  <si>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</si>
  <si>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</si>
  <si>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</si>
  <si>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</si>
  <si>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</si>
  <si>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</si>
  <si>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</si>
  <si>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</si>
  <si>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</si>
  <si>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</si>
  <si>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</si>
  <si>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</si>
  <si>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</si>
  <si>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</si>
  <si>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</si>
  <si>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</si>
  <si>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</si>
  <si>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</si>
  <si>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</si>
  <si>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</si>
  <si>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</si>
  <si>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</si>
  <si>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</si>
  <si>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</si>
  <si>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</si>
  <si>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</si>
  <si>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</si>
  <si>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</si>
  <si>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</si>
  <si>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</si>
  <si>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</si>
  <si>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</si>
  <si>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</si>
  <si>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</si>
  <si>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</si>
  <si>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</si>
  <si>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</si>
  <si>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</si>
  <si>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</si>
  <si>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</si>
  <si>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</si>
  <si>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</si>
  <si>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</si>
  <si>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</si>
  <si>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</si>
  <si>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</si>
  <si>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</si>
  <si>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</si>
  <si>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</si>
  <si>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</si>
  <si>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</si>
  <si>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</si>
  <si>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</si>
  <si>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</si>
  <si>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</si>
  <si>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</si>
  <si>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</si>
  <si>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</si>
  <si>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</si>
  <si>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</si>
  <si>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</si>
  <si>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</si>
  <si>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</si>
  <si>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</si>
  <si>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</si>
  <si>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</si>
  <si>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</si>
  <si>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</si>
  <si>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</si>
  <si>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</si>
  <si>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</si>
  <si>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</si>
  <si>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</si>
  <si>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</si>
  <si>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</si>
  <si>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</si>
  <si>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</si>
  <si>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</si>
  <si>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</si>
  <si>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</si>
  <si>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</si>
  <si>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</si>
  <si>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</si>
  <si>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</si>
  <si>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</si>
  <si>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</si>
  <si>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</si>
  <si>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</si>
  <si>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</si>
  <si>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</si>
  <si>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</si>
  <si>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</si>
  <si>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</si>
  <si>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</si>
  <si>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</si>
  <si>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</si>
  <si>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</si>
  <si>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</si>
  <si>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</si>
  <si>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</si>
  <si>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</si>
  <si>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</si>
  <si>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</si>
  <si>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</si>
  <si>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</si>
  <si>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</si>
  <si>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</si>
  <si>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</si>
  <si>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</si>
  <si>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</si>
  <si>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</si>
  <si>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</si>
  <si>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</si>
  <si>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</si>
  <si>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</si>
  <si>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</si>
  <si>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</si>
  <si>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</si>
  <si>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</si>
  <si>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</si>
  <si>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</si>
  <si>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</si>
  <si>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</si>
  <si>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</si>
  <si>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</si>
  <si>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</si>
  <si>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</si>
  <si>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</si>
  <si>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</si>
  <si>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</si>
  <si>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</si>
  <si>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</si>
  <si>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</si>
  <si>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</si>
  <si>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</si>
  <si>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</si>
  <si>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</si>
  <si>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</si>
  <si>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</si>
  <si>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</si>
  <si>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</si>
  <si>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</si>
  <si>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</si>
  <si>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</si>
  <si>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</si>
  <si>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</si>
  <si>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</si>
  <si>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</si>
  <si>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</si>
  <si>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</si>
  <si>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</si>
  <si>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</si>
  <si>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</si>
  <si>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</si>
  <si>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</si>
  <si>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</si>
  <si>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</si>
  <si>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</si>
  <si>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</si>
  <si>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</si>
  <si>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</si>
  <si>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</si>
  <si>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</si>
  <si>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</si>
  <si>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</si>
  <si>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</si>
  <si>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</si>
  <si>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</si>
  <si>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</si>
  <si>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</si>
  <si>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</si>
  <si>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</si>
  <si>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</si>
  <si>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</si>
  <si>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</si>
  <si>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</si>
  <si>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</si>
  <si>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</si>
  <si>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</si>
  <si>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</si>
  <si>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</si>
  <si>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</si>
  <si>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</si>
  <si>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</si>
  <si>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</si>
  <si>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</si>
  <si>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</si>
  <si>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</si>
  <si>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</si>
  <si>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</si>
  <si>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</si>
  <si>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</si>
  <si>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</si>
  <si>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</si>
  <si>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</si>
  <si>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</si>
  <si>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</si>
  <si>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</si>
  <si>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</si>
  <si>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</si>
  <si>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</si>
  <si>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</si>
  <si>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</si>
  <si>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</si>
  <si>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</si>
  <si>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</si>
  <si>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</si>
  <si>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</si>
  <si>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</si>
  <si>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</si>
  <si>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</si>
  <si>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</si>
  <si>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</si>
  <si>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</si>
  <si>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</si>
  <si>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</si>
  <si>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</si>
  <si>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</si>
  <si>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</si>
  <si>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</si>
  <si>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</si>
  <si>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</si>
  <si>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</si>
  <si>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</si>
  <si>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</si>
  <si>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</si>
  <si>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</si>
  <si>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</si>
  <si>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</si>
  <si>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</si>
  <si>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</si>
  <si>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</si>
  <si>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</si>
  <si>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</si>
  <si>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</si>
  <si>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</si>
  <si>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</si>
  <si>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</si>
  <si>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</si>
  <si>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</si>
  <si>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</si>
  <si>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</si>
  <si>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</si>
  <si>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</si>
  <si>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</si>
  <si>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</si>
  <si>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</si>
  <si>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</si>
  <si>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</si>
  <si>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</si>
  <si>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</si>
  <si>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</si>
  <si>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</si>
  <si>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</si>
  <si>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</si>
  <si>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</si>
  <si>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</si>
  <si>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</si>
  <si>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</si>
  <si>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</si>
  <si>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</si>
  <si>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</si>
  <si>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</si>
  <si>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</si>
  <si>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</si>
  <si>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</si>
  <si>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</si>
  <si>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</si>
  <si>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</si>
  <si>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</si>
  <si>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</si>
  <si>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</si>
  <si>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</si>
  <si>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</si>
  <si>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</si>
  <si>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</si>
  <si>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</si>
  <si>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</si>
  <si>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</si>
  <si>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</si>
  <si>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</si>
  <si>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</si>
  <si>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</si>
  <si>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</si>
  <si>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</si>
  <si>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</si>
  <si>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</si>
  <si>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</si>
  <si>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</si>
  <si>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</si>
  <si>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</si>
  <si>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</si>
  <si>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</si>
  <si>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</si>
  <si>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</si>
  <si>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</si>
  <si>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</si>
  <si>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</si>
  <si>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</si>
  <si>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</si>
  <si>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</si>
  <si>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</si>
  <si>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</si>
  <si>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</si>
  <si>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</si>
  <si>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</si>
  <si>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</si>
  <si>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</si>
  <si>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</si>
  <si>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</si>
  <si>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</si>
  <si>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</si>
  <si>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</si>
  <si>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</si>
  <si>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</si>
  <si>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</si>
  <si>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</si>
  <si>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</si>
  <si>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</si>
  <si>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</si>
  <si>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</si>
  <si>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</si>
  <si>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</si>
  <si>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</si>
  <si>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</si>
  <si>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</si>
  <si>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</si>
  <si>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</si>
  <si>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</si>
  <si>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</si>
  <si>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</si>
  <si>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</si>
  <si>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</si>
  <si>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</si>
  <si>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</si>
  <si>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</si>
  <si>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</si>
  <si>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</si>
  <si>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</si>
  <si>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</si>
  <si>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</si>
  <si>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</si>
  <si>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</si>
  <si>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</si>
  <si>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</si>
  <si>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</si>
  <si>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</si>
  <si>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</si>
  <si>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</si>
  <si>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</si>
  <si>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</si>
  <si>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</si>
  <si>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</si>
  <si>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</si>
  <si>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</si>
  <si>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</si>
  <si>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</si>
  <si>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</si>
  <si>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</si>
  <si>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</si>
  <si>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</si>
  <si>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</si>
  <si>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</si>
  <si>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</si>
  <si>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</si>
  <si>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</si>
  <si>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</si>
  <si>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</si>
  <si>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</si>
  <si>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</si>
  <si>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</si>
  <si>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</si>
  <si>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</si>
  <si>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</si>
  <si>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</si>
  <si>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</si>
  <si>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</si>
  <si>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</si>
  <si>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</si>
  <si>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</si>
  <si>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</si>
  <si>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</si>
  <si>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</si>
  <si>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</si>
  <si>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</si>
  <si>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</si>
  <si>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</si>
  <si>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</si>
  <si>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</si>
  <si>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</si>
  <si>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</si>
  <si>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</si>
  <si>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</si>
  <si>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</si>
  <si>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</si>
  <si>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</si>
  <si>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</si>
  <si>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</si>
  <si>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</si>
  <si>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</si>
  <si>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</si>
  <si>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</si>
  <si>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</si>
  <si>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</si>
  <si>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</si>
  <si>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</si>
  <si>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</si>
  <si>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</si>
  <si>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</si>
  <si>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</si>
  <si>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</si>
  <si>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</si>
  <si>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</si>
  <si>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</si>
  <si>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</si>
  <si>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</si>
  <si>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</si>
  <si>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</si>
  <si>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</si>
  <si>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</si>
  <si>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</si>
  <si>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</si>
  <si>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</si>
  <si>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</si>
  <si>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</si>
  <si>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</si>
  <si>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</si>
  <si>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</si>
  <si>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</si>
  <si>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</si>
  <si>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</si>
  <si>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</si>
  <si>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</si>
  <si>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</si>
  <si>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</si>
  <si>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</si>
  <si>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</si>
  <si>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</si>
  <si>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</si>
  <si>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</si>
  <si>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</si>
  <si>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</si>
  <si>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</si>
  <si>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</si>
  <si>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</si>
  <si>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</si>
  <si>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</si>
  <si>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</si>
  <si>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</si>
  <si>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</si>
  <si>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</si>
  <si>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</si>
  <si>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</si>
  <si>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</si>
  <si>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</si>
  <si>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</si>
  <si>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</si>
  <si>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</si>
  <si>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</si>
  <si>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</si>
  <si>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</si>
  <si>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</si>
  <si>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</si>
  <si>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</si>
  <si>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</si>
  <si>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</si>
  <si>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</si>
  <si>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</si>
  <si>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</si>
  <si>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</si>
  <si>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</si>
  <si>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</si>
  <si>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</si>
  <si>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</si>
  <si>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</si>
  <si>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</si>
  <si>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</si>
  <si>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</si>
  <si>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</si>
  <si>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</si>
  <si>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</si>
  <si>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</si>
  <si>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</si>
  <si>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</si>
  <si>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</si>
  <si>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</si>
  <si>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</si>
  <si>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</si>
  <si>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</si>
  <si>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</si>
  <si>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</si>
  <si>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</si>
  <si>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</si>
  <si>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</si>
  <si>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</si>
  <si>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</si>
  <si>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</si>
  <si>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</si>
  <si>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</si>
  <si>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</si>
  <si>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</si>
  <si>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</si>
  <si>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</si>
  <si>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</si>
  <si>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</si>
  <si>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</si>
  <si>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</si>
  <si>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</si>
  <si>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</si>
  <si>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</si>
  <si>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</si>
  <si>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</si>
  <si>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</si>
  <si>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</si>
  <si>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</si>
  <si>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</si>
  <si>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</si>
  <si>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</si>
  <si>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</si>
  <si>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</si>
  <si>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</si>
  <si>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</si>
  <si>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</si>
  <si>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</si>
  <si>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</si>
  <si>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</si>
  <si>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</si>
  <si>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</si>
  <si>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</si>
  <si>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</si>
  <si>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</si>
  <si>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</si>
  <si>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</si>
  <si>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</si>
  <si>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</si>
  <si>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</si>
  <si>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</si>
  <si>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</si>
  <si>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</si>
  <si>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</si>
  <si>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</si>
  <si>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</si>
  <si>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</si>
  <si>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</si>
  <si>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</si>
  <si>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</si>
  <si>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</si>
  <si>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</si>
  <si>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</si>
  <si>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</si>
  <si>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</si>
  <si>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</si>
  <si>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</si>
  <si>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</si>
  <si>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</si>
  <si>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</si>
  <si>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</si>
  <si>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</si>
  <si>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</si>
  <si>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</si>
  <si>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</si>
  <si>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</si>
  <si>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</si>
  <si>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</si>
  <si>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</si>
  <si>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</si>
  <si>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</si>
  <si>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</si>
  <si>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</si>
  <si>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</si>
  <si>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</si>
  <si>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</si>
  <si>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</si>
  <si>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</si>
  <si>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</si>
  <si>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</si>
  <si>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</si>
  <si>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</si>
  <si>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</si>
  <si>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</si>
  <si>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</si>
  <si>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</si>
  <si>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</si>
  <si>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</si>
  <si>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</si>
  <si>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</si>
  <si>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</si>
  <si>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</si>
  <si>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</si>
  <si>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</si>
  <si>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</si>
  <si>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</si>
  <si>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</si>
  <si>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</si>
  <si>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</si>
  <si>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</si>
  <si>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</si>
  <si>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</si>
  <si>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</si>
  <si>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</si>
  <si>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</si>
  <si>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</si>
  <si>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</si>
  <si>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</si>
  <si>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</si>
  <si>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</si>
  <si>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</si>
  <si>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</si>
  <si>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</si>
  <si>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</si>
  <si>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</si>
  <si>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</si>
  <si>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</si>
  <si>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</si>
  <si>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</si>
  <si>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</si>
  <si>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</si>
  <si>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</si>
  <si>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</si>
  <si>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</si>
  <si>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</si>
  <si>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</si>
  <si>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</si>
  <si>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</si>
  <si>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</si>
  <si>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</si>
  <si>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</si>
  <si>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</si>
  <si>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</si>
  <si>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</si>
  <si>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</si>
  <si>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</si>
  <si>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</si>
  <si>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</si>
  <si>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</si>
  <si>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</si>
  <si>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</si>
  <si>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</si>
  <si>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</si>
  <si>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</si>
  <si>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</si>
  <si>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</si>
  <si>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</si>
  <si>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</si>
  <si>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</si>
  <si>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</si>
  <si>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</si>
  <si>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</si>
  <si>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</si>
  <si>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</si>
  <si>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</si>
  <si>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</si>
  <si>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</si>
  <si>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</si>
  <si>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</si>
  <si>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</si>
  <si>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</si>
  <si>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</si>
  <si>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</si>
  <si>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</si>
  <si>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</si>
  <si>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</si>
  <si>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</si>
  <si>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</si>
  <si>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</si>
  <si>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</si>
  <si>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</si>
  <si>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</si>
  <si>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</si>
  <si>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</si>
  <si>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</si>
  <si>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</si>
  <si>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</si>
  <si>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</si>
  <si>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</si>
  <si>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</si>
  <si>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</si>
  <si>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</si>
  <si>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</si>
  <si>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</si>
  <si>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</si>
  <si>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</si>
  <si>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</si>
  <si>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</si>
  <si>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</si>
  <si>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</si>
  <si>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</si>
  <si>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</si>
  <si>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</si>
  <si>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</si>
  <si>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</si>
  <si>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</si>
  <si>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</si>
  <si>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</si>
  <si>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</si>
  <si>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</si>
  <si>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</si>
  <si>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</si>
  <si>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</si>
  <si>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</si>
  <si>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</si>
  <si>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</si>
  <si>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</si>
  <si>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</si>
  <si>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</si>
  <si>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</si>
  <si>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</si>
  <si>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</si>
  <si>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</si>
  <si>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</si>
  <si>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</si>
  <si>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</si>
  <si>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</si>
  <si>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</si>
  <si>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</si>
  <si>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</si>
  <si>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</si>
  <si>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</si>
  <si>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</si>
  <si>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</si>
  <si>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</si>
  <si>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</si>
  <si>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</si>
  <si>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</si>
  <si>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</si>
  <si>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</si>
  <si>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</si>
  <si>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</si>
  <si>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</si>
  <si>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</si>
  <si>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</si>
  <si>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</si>
  <si>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</si>
  <si>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</si>
  <si>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</si>
  <si>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</si>
  <si>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</si>
  <si>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</si>
  <si>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</si>
  <si>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</si>
  <si>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</si>
  <si>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</si>
  <si>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</si>
  <si>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</si>
  <si>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</si>
  <si>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</si>
  <si>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</si>
  <si>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</si>
  <si>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</si>
  <si>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</si>
  <si>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</si>
  <si>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</si>
  <si>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</si>
  <si>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</si>
  <si>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</si>
  <si>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</si>
  <si>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</si>
  <si>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</si>
  <si>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</si>
  <si>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</si>
  <si>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</si>
  <si>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</si>
  <si>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</si>
  <si>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</si>
  <si>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</si>
  <si>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</si>
  <si>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</si>
  <si>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</si>
  <si>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</si>
  <si>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</si>
  <si>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</si>
  <si>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</si>
  <si>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</si>
  <si>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</si>
  <si>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</si>
  <si>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</si>
  <si>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</si>
  <si>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</si>
  <si>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</si>
  <si>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</si>
  <si>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</si>
  <si>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</si>
  <si>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</si>
  <si>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</si>
  <si>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</si>
  <si>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</si>
  <si>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</si>
  <si>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</si>
  <si>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</si>
  <si>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</si>
  <si>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</si>
  <si>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</si>
  <si>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</si>
  <si>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</si>
  <si>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</si>
  <si>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</si>
  <si>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</si>
  <si>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</si>
  <si>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</si>
  <si>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</si>
  <si>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</si>
  <si>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</si>
  <si>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</si>
  <si>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</si>
  <si>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</si>
  <si>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</si>
  <si>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</si>
  <si>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</si>
  <si>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</si>
  <si>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</si>
  <si>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</si>
  <si>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</si>
  <si>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</si>
  <si>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</si>
  <si>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</si>
  <si>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</si>
  <si>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</si>
  <si>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</si>
  <si>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</si>
  <si>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</si>
  <si>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</si>
  <si>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</si>
  <si>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</si>
  <si>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</si>
  <si>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</si>
  <si>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</si>
  <si>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</si>
  <si>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</si>
  <si>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</si>
  <si>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</si>
  <si>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</si>
  <si>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</si>
  <si>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</si>
  <si>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</si>
  <si>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</si>
  <si>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</si>
  <si>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</si>
  <si>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</si>
  <si>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</si>
  <si>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</si>
  <si>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</si>
  <si>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</si>
  <si>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</si>
  <si>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</si>
  <si>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</si>
  <si>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</si>
  <si>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</si>
  <si>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</si>
  <si>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</si>
  <si>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</si>
  <si>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</si>
  <si>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</si>
  <si>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</si>
  <si>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</si>
  <si>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</si>
  <si>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</si>
  <si>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</si>
  <si>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</si>
  <si>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</si>
  <si>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</si>
  <si>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</si>
  <si>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</si>
  <si>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</si>
  <si>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</si>
  <si>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</si>
  <si>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</si>
  <si>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</si>
  <si>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</si>
  <si>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</si>
  <si>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</si>
  <si>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</si>
  <si>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</si>
  <si>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</si>
  <si>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</si>
  <si>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</si>
  <si>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</si>
  <si>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</si>
  <si>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</si>
  <si>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</si>
  <si>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</si>
  <si>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</si>
  <si>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</si>
  <si>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</si>
  <si>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</si>
  <si>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</si>
  <si>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</si>
  <si>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</si>
  <si>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</si>
  <si>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</si>
  <si>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</si>
  <si>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</si>
  <si>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</si>
  <si>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</si>
  <si>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</si>
  <si>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</si>
  <si>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</si>
  <si>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</si>
  <si>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</si>
  <si>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</si>
  <si>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</si>
  <si>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</si>
  <si>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</si>
  <si>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</si>
  <si>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</si>
  <si>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</si>
  <si>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</si>
  <si>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</si>
  <si>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</si>
  <si>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</si>
  <si>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</si>
  <si>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</si>
  <si>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</si>
  <si>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</si>
  <si>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</si>
  <si>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</si>
  <si>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</si>
  <si>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</si>
  <si>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</si>
  <si>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</si>
  <si>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</si>
  <si>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</si>
  <si>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</si>
  <si>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</si>
  <si>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</si>
  <si>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</si>
  <si>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</si>
  <si>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</si>
  <si>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</si>
  <si>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</si>
  <si>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</si>
  <si>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</si>
  <si>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</si>
  <si>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</si>
  <si>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</si>
  <si>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</si>
  <si>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</si>
  <si>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</si>
  <si>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</si>
  <si>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</si>
  <si>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</si>
  <si>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</si>
  <si>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</si>
  <si>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</si>
  <si>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</si>
  <si>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</si>
  <si>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</si>
  <si>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</si>
  <si>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</si>
  <si>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</si>
  <si>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</si>
  <si>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</si>
  <si>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</si>
  <si>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</si>
  <si>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</si>
  <si>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</si>
  <si>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</si>
  <si>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</si>
  <si>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</si>
  <si>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</si>
  <si>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</si>
  <si>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</si>
  <si>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</si>
  <si>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</si>
  <si>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</si>
  <si>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</si>
  <si>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</si>
  <si>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</si>
  <si>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</si>
  <si>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</si>
  <si>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</si>
  <si>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</si>
  <si>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</si>
  <si>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</si>
  <si>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</si>
  <si>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</si>
  <si>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</si>
  <si>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</si>
  <si>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</si>
  <si>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</si>
  <si>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</si>
  <si>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</si>
  <si>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</si>
  <si>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</si>
  <si>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</si>
  <si>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</si>
  <si>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</si>
  <si>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</si>
  <si>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</si>
  <si>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</si>
  <si>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</si>
  <si>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</si>
  <si>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</si>
  <si>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</si>
  <si>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</si>
  <si>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</si>
  <si>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</si>
  <si>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</si>
  <si>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</si>
  <si>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</si>
  <si>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</si>
  <si>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</si>
  <si>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</si>
  <si>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</si>
  <si>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</si>
  <si>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</si>
  <si>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</si>
  <si>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</si>
  <si>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</si>
  <si>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</si>
  <si>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</si>
  <si>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</si>
  <si>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</si>
  <si>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</si>
  <si>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</si>
  <si>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</si>
  <si>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</si>
  <si>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</si>
  <si>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</si>
  <si>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</si>
  <si>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</si>
  <si>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</si>
  <si>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</si>
  <si>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</si>
  <si>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</si>
  <si>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</si>
  <si>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</si>
  <si>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</si>
  <si>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</si>
  <si>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</si>
  <si>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</si>
  <si>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</si>
  <si>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</si>
  <si>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</si>
  <si>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</si>
  <si>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</si>
  <si>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</si>
  <si>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</si>
  <si>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</si>
  <si>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</si>
  <si>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</si>
  <si>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</si>
  <si>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</si>
  <si>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</si>
  <si>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</si>
  <si>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</si>
  <si>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</si>
  <si>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</si>
  <si>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</si>
  <si>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</si>
  <si>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</si>
  <si>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</si>
  <si>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</si>
  <si>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</si>
  <si>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</si>
  <si>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</si>
  <si>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</si>
  <si>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</si>
  <si>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</si>
  <si>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</si>
  <si>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</si>
  <si>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</si>
  <si>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</si>
  <si>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</si>
  <si>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</si>
  <si>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</si>
  <si>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</si>
  <si>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</si>
  <si>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</si>
  <si>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</si>
  <si>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</si>
  <si>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</si>
  <si>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</si>
  <si>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</si>
  <si>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</si>
  <si>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</si>
  <si>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</si>
  <si>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</si>
  <si>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</si>
  <si>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</si>
  <si>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</si>
  <si>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</si>
  <si>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</si>
  <si>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</si>
  <si>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</si>
  <si>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</si>
  <si>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</si>
  <si>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</si>
  <si>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</si>
  <si>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</si>
  <si>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</si>
  <si>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</si>
  <si>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</si>
  <si>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</si>
  <si>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</si>
  <si>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</si>
  <si>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</si>
  <si>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</si>
  <si>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</si>
  <si>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</si>
  <si>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</si>
  <si>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</si>
  <si>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</si>
  <si>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</si>
  <si>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</si>
  <si>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</si>
  <si>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</si>
  <si>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</si>
  <si>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</si>
  <si>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</si>
  <si>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</si>
  <si>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</si>
  <si>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</si>
  <si>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</si>
  <si>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</si>
  <si>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</si>
  <si>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</si>
  <si>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</si>
  <si>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</si>
  <si>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</si>
  <si>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</si>
  <si>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</si>
  <si>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</si>
  <si>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</si>
  <si>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</si>
  <si>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</si>
  <si>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</si>
  <si>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</si>
  <si>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</si>
  <si>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</si>
  <si>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</si>
  <si>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</si>
  <si>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</si>
  <si>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</si>
  <si>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</si>
  <si>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</si>
  <si>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</si>
  <si>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</si>
  <si>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</si>
  <si>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</si>
  <si>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</si>
  <si>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</si>
  <si>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</si>
  <si>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</si>
  <si>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</si>
  <si>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</si>
  <si>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</si>
  <si>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</si>
  <si>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</si>
  <si>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</si>
  <si>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</si>
  <si>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</si>
  <si>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</si>
  <si>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</si>
  <si>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</si>
  <si>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</si>
  <si>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</si>
  <si>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</si>
  <si>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</si>
  <si>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</si>
  <si>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</si>
  <si>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</si>
  <si>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</si>
  <si>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</si>
  <si>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</si>
  <si>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</si>
  <si>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</si>
  <si>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</si>
  <si>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</si>
  <si>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</si>
  <si>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</si>
  <si>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</si>
  <si>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</si>
  <si>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</si>
  <si>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</si>
  <si>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</si>
  <si>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</si>
  <si>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</si>
  <si>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</si>
  <si>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</si>
  <si>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</si>
  <si>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</si>
  <si>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</si>
  <si>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</si>
  <si>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</si>
  <si>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</si>
  <si>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</si>
  <si>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</si>
  <si>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</si>
  <si>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</si>
  <si>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</si>
  <si>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</si>
  <si>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</si>
  <si>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</si>
  <si>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</si>
  <si>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</si>
  <si>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</si>
  <si>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</si>
  <si>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</si>
  <si>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</si>
  <si>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</si>
  <si>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</si>
  <si>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</si>
  <si>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</si>
  <si>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</si>
  <si>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</si>
  <si>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</si>
  <si>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</si>
  <si>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</si>
  <si>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</si>
  <si>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</si>
  <si>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</si>
  <si>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</si>
  <si>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</si>
  <si>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</si>
  <si>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</si>
  <si>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</si>
  <si>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</si>
  <si>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</si>
  <si>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</si>
  <si>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</si>
  <si>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</si>
  <si>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</si>
  <si>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</si>
  <si>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</si>
  <si>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</si>
  <si>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</si>
  <si>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</si>
  <si>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</si>
  <si>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</si>
  <si>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</si>
  <si>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</si>
  <si>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</si>
  <si>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</si>
  <si>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</si>
  <si>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</si>
  <si>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</si>
  <si>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</si>
  <si>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</si>
  <si>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</si>
  <si>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</si>
  <si>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</si>
  <si>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</si>
  <si>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</si>
  <si>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</si>
  <si>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</si>
  <si>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</si>
  <si>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</si>
  <si>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</si>
  <si>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</si>
  <si>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</si>
  <si>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</si>
  <si>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</si>
  <si>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</si>
  <si>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</si>
  <si>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</si>
  <si>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</si>
  <si>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</si>
  <si>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</si>
  <si>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</si>
  <si>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</si>
  <si>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</si>
  <si>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</si>
  <si>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</si>
  <si>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</si>
  <si>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</si>
  <si>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</si>
  <si>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</si>
  <si>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</si>
  <si>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</si>
  <si>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</si>
  <si>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</si>
  <si>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</si>
  <si>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</si>
  <si>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</si>
  <si>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</si>
  <si>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</si>
  <si>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</si>
  <si>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</si>
  <si>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</si>
  <si>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</si>
  <si>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</si>
  <si>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</si>
  <si>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</si>
  <si>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</si>
  <si>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</si>
  <si>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</si>
  <si>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</si>
  <si>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</si>
  <si>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</si>
  <si>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</si>
  <si>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</si>
  <si>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</si>
  <si>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</si>
  <si>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</si>
  <si>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</si>
  <si>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</si>
  <si>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</si>
  <si>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</si>
  <si>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</si>
  <si>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</si>
  <si>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</si>
  <si>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</si>
  <si>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</si>
  <si>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</si>
  <si>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</si>
  <si>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</si>
  <si>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</si>
  <si>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</si>
  <si>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</si>
  <si>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</si>
  <si>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</si>
  <si>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</si>
  <si>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</si>
  <si>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</si>
  <si>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</si>
  <si>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</si>
  <si>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</si>
  <si>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</si>
  <si>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</si>
  <si>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</si>
  <si>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</si>
  <si>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</si>
  <si>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</si>
  <si>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</si>
  <si>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</si>
  <si>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</si>
  <si>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</si>
  <si>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</si>
  <si>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</si>
  <si>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</si>
  <si>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</si>
  <si>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</si>
  <si>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</si>
  <si>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</si>
  <si>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</si>
  <si>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</si>
  <si>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</si>
  <si>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</si>
  <si>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</si>
  <si>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</si>
  <si>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</si>
  <si>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</si>
  <si>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</si>
  <si>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</si>
  <si>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</si>
  <si>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</si>
  <si>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</si>
  <si>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</si>
  <si>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</si>
  <si>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</si>
  <si>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</si>
  <si>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</si>
  <si>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</si>
  <si>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</si>
  <si>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</si>
  <si>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</si>
  <si>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</si>
  <si>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</si>
  <si>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</si>
  <si>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</si>
  <si>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</si>
  <si>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</si>
  <si>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</si>
  <si>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</si>
  <si>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</si>
  <si>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</si>
  <si>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</si>
  <si>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</si>
  <si>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</si>
  <si>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</si>
  <si>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</si>
  <si>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</si>
  <si>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</si>
  <si>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</si>
  <si>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</si>
  <si>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</si>
  <si>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</si>
  <si>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</si>
  <si>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</si>
  <si>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</si>
  <si>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</si>
  <si>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</si>
  <si>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</si>
  <si>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</si>
  <si>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</si>
  <si>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</si>
  <si>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</si>
  <si>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</si>
  <si>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</si>
  <si>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</si>
  <si>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</si>
  <si>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</si>
  <si>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</si>
  <si>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</si>
  <si>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</si>
  <si>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</si>
  <si>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</si>
  <si>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</si>
  <si>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</si>
  <si>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</si>
  <si>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</si>
  <si>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</si>
  <si>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</si>
  <si>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</si>
  <si>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</si>
  <si>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</si>
  <si>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</si>
  <si>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</si>
  <si>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</si>
  <si>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</si>
  <si>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</si>
  <si>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</si>
  <si>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</si>
  <si>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</si>
  <si>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</si>
  <si>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</si>
  <si>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</si>
  <si>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</si>
  <si>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</si>
  <si>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</si>
  <si>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</si>
  <si>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</si>
  <si>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</si>
  <si>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</si>
  <si>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</si>
  <si>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</si>
  <si>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</si>
  <si>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</si>
  <si>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</si>
  <si>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</si>
  <si>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</si>
  <si>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</si>
  <si>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</si>
  <si>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</si>
  <si>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</si>
  <si>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</si>
  <si>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</si>
  <si>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</si>
  <si>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</si>
  <si>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</si>
  <si>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</si>
  <si>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</si>
  <si>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</si>
  <si>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</si>
  <si>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</si>
  <si>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</si>
  <si>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</si>
  <si>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</si>
  <si>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</si>
  <si>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</si>
  <si>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</si>
  <si>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</si>
  <si>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</si>
  <si>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</si>
  <si>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</si>
  <si>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</si>
  <si>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</si>
  <si>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</si>
  <si>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</si>
  <si>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</si>
  <si>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</si>
  <si>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</si>
  <si>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</si>
  <si>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</si>
  <si>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</si>
  <si>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</si>
  <si>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</si>
  <si>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</si>
  <si>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</si>
  <si>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</si>
  <si>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</si>
  <si>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</si>
  <si>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</si>
  <si>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</si>
  <si>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</si>
  <si>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</si>
  <si>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</si>
  <si>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</si>
  <si>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</si>
  <si>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</si>
  <si>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</si>
  <si>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</si>
  <si>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</si>
  <si>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</si>
  <si>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</si>
  <si>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</si>
  <si>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</si>
  <si>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</si>
  <si>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</si>
  <si>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</si>
  <si>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</si>
  <si>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</si>
  <si>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</si>
  <si>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</si>
  <si>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</si>
  <si>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</si>
  <si>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</si>
  <si>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</si>
  <si>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</si>
  <si>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</si>
  <si>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</si>
  <si>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</si>
  <si>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</si>
  <si>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</si>
  <si>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</si>
  <si>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</si>
  <si>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</si>
  <si>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</si>
  <si>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</si>
  <si>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</si>
  <si>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</si>
  <si>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</si>
  <si>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</si>
  <si>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</si>
  <si>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</si>
  <si>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</si>
  <si>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</si>
  <si>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</si>
  <si>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</si>
  <si>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</si>
  <si>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</si>
  <si>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</si>
  <si>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</si>
  <si>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</si>
  <si>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</si>
  <si>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</si>
  <si>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</si>
  <si>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</si>
  <si>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</si>
  <si>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</si>
  <si>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</si>
  <si>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</si>
  <si>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</si>
  <si>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</si>
  <si>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</si>
  <si>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</si>
  <si>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</si>
  <si>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</si>
  <si>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</si>
  <si>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</si>
  <si>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</si>
  <si>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</si>
  <si>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</si>
  <si>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</si>
  <si>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</si>
  <si>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</si>
  <si>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</si>
  <si>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</si>
  <si>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</si>
  <si>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</si>
  <si>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</si>
  <si>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</si>
  <si>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</si>
  <si>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</si>
  <si>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</si>
  <si>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</si>
  <si>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</si>
  <si>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</si>
  <si>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</si>
  <si>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</si>
  <si>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</si>
  <si>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</si>
  <si>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</si>
  <si>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</si>
  <si>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</si>
  <si>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</si>
  <si>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</si>
  <si>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</si>
  <si>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</si>
  <si>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</si>
  <si>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</si>
  <si>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</si>
  <si>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</si>
  <si>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</si>
  <si>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</si>
  <si>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</si>
  <si>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</si>
  <si>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</si>
  <si>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</si>
  <si>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</si>
  <si>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</si>
  <si>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</si>
  <si>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</si>
  <si>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</si>
  <si>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</si>
  <si>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</si>
  <si>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</si>
  <si>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</si>
  <si>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</si>
  <si>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</si>
  <si>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</si>
  <si>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</si>
  <si>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</si>
  <si>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</si>
  <si>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</si>
  <si>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</si>
  <si>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</si>
  <si>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</si>
  <si>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</si>
  <si>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</si>
  <si>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</si>
  <si>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</si>
  <si>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</si>
  <si>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</si>
  <si>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</si>
  <si>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</si>
  <si>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</si>
  <si>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</si>
  <si>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</si>
  <si>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</si>
  <si>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</si>
  <si>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</si>
  <si>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</si>
  <si>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</si>
  <si>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</si>
  <si>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</si>
  <si>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</si>
  <si>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</si>
  <si>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</si>
  <si>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</si>
  <si>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</si>
  <si>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</si>
  <si>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</si>
  <si>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</si>
  <si>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</si>
  <si>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</si>
  <si>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</si>
  <si>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</si>
  <si>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</si>
  <si>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</si>
  <si>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</si>
  <si>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</si>
  <si>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</si>
  <si>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</si>
  <si>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</si>
  <si>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</si>
  <si>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</si>
  <si>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</si>
  <si>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</si>
  <si>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</si>
  <si>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</si>
  <si>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</si>
  <si>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</si>
  <si>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</si>
  <si>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</si>
  <si>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</si>
  <si>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</si>
  <si>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</si>
  <si>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</si>
  <si>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</si>
  <si>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</si>
  <si>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</si>
  <si>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</si>
  <si>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</si>
  <si>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</si>
  <si>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</si>
  <si>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</si>
  <si>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</si>
  <si>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</si>
  <si>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</si>
  <si>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</si>
  <si>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</si>
  <si>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</si>
  <si>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</si>
  <si>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</si>
  <si>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</si>
  <si>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</si>
  <si>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</si>
  <si>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</si>
  <si>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</si>
  <si>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</si>
  <si>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</si>
  <si>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</si>
  <si>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</si>
  <si>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</si>
  <si>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</si>
  <si>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</si>
  <si>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</si>
  <si>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</si>
  <si>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</si>
  <si>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</si>
  <si>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</si>
  <si>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</si>
  <si>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</si>
  <si>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</si>
  <si>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</si>
  <si>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</si>
  <si>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</si>
  <si>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</si>
  <si>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</si>
  <si>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</si>
  <si>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</si>
  <si>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</si>
  <si>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</si>
  <si>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</si>
  <si>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</si>
  <si>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</si>
  <si>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</si>
  <si>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</si>
  <si>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</si>
  <si>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</si>
  <si>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</si>
  <si>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</si>
  <si>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</si>
  <si>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</si>
  <si>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</si>
  <si>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</si>
  <si>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</si>
  <si>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</si>
  <si>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</si>
  <si>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</si>
  <si>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</si>
  <si>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</si>
  <si>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</si>
  <si>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</si>
  <si>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</si>
  <si>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</si>
  <si>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</si>
  <si>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</si>
  <si>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</si>
  <si>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</si>
  <si>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</si>
  <si>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</si>
  <si>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</si>
  <si>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</si>
  <si>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</si>
  <si>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</si>
  <si>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</si>
  <si>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</si>
  <si>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</si>
  <si>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</si>
  <si>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</si>
  <si>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</si>
  <si>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</si>
  <si>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</si>
  <si>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</si>
  <si>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</si>
  <si>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</si>
  <si>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</si>
  <si>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</si>
  <si>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</si>
  <si>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</si>
  <si>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</si>
  <si>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</si>
  <si>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</si>
  <si>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</si>
  <si>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</si>
  <si>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</si>
  <si>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</si>
  <si>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</si>
  <si>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</si>
  <si>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</si>
  <si>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</si>
  <si>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</si>
  <si>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</si>
  <si>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</si>
  <si>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</si>
  <si>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</si>
  <si>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</si>
  <si>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</si>
  <si>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</si>
  <si>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</si>
  <si>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</si>
  <si>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</si>
  <si>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</si>
  <si>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</si>
  <si>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</si>
  <si>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</si>
  <si>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</si>
  <si>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</si>
  <si>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</si>
  <si>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</si>
  <si>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</si>
  <si>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</si>
  <si>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</si>
  <si>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</si>
  <si>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</si>
  <si>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</si>
  <si>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</si>
  <si>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</si>
  <si>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</si>
  <si>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</si>
  <si>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</si>
  <si>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</si>
  <si>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</si>
  <si>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</si>
  <si>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</si>
  <si>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</si>
  <si>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</si>
  <si>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</si>
  <si>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</si>
  <si>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</si>
  <si>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</si>
  <si>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</si>
  <si>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</si>
  <si>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</si>
  <si>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</si>
  <si>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</si>
  <si>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</si>
  <si>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</si>
  <si>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</si>
  <si>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</si>
  <si>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</si>
  <si>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</si>
  <si>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</si>
  <si>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</si>
  <si>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</si>
  <si>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</si>
  <si>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</si>
  <si>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</si>
  <si>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</si>
  <si>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</si>
  <si>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</si>
  <si>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</si>
  <si>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</si>
  <si>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</si>
  <si>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</si>
  <si>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</si>
  <si>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</si>
  <si>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</si>
  <si>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</si>
  <si>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</si>
  <si>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</si>
  <si>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</si>
  <si>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</si>
  <si>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</si>
  <si>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</si>
  <si>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</si>
  <si>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</si>
  <si>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</si>
  <si>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</si>
  <si>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</si>
  <si>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</si>
  <si>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</si>
  <si>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</si>
  <si>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</si>
  <si>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</si>
  <si>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</si>
  <si>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</si>
  <si>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</si>
  <si>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</si>
  <si>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</si>
  <si>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</si>
  <si>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</si>
  <si>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</si>
  <si>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</si>
  <si>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</si>
  <si>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</si>
  <si>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</si>
  <si>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</si>
  <si>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</si>
  <si>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</si>
  <si>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</si>
  <si>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</si>
  <si>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</si>
  <si>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</si>
  <si>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</si>
  <si>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</si>
  <si>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</si>
  <si>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</si>
  <si>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</si>
  <si>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</si>
  <si>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</si>
  <si>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</si>
  <si>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</si>
  <si>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</si>
  <si>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</si>
  <si>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</si>
  <si>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</si>
  <si>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</si>
  <si>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</si>
  <si>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</si>
  <si>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</si>
  <si>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</si>
  <si>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</si>
  <si>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</si>
  <si>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</si>
  <si>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</si>
  <si>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</si>
  <si>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</si>
  <si>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</si>
  <si>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</si>
  <si>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</si>
  <si>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</si>
  <si>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</si>
  <si>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</si>
  <si>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</si>
  <si>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</si>
  <si>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</si>
  <si>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</si>
  <si>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</si>
  <si>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</si>
  <si>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</si>
  <si>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</si>
  <si>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</si>
  <si>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</si>
  <si>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</si>
  <si>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</si>
  <si>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</si>
  <si>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</si>
  <si>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</si>
  <si>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</si>
  <si>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</si>
  <si>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</si>
  <si>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</si>
  <si>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</si>
  <si>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</si>
  <si>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</si>
  <si>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</si>
  <si>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</si>
  <si>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</si>
  <si>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</si>
  <si>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</si>
  <si>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</si>
  <si>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</si>
  <si>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</si>
  <si>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</si>
  <si>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</si>
  <si>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</si>
  <si>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</si>
  <si>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</si>
  <si>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</si>
  <si>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</si>
  <si>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</si>
  <si>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</si>
  <si>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</si>
  <si>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</si>
  <si>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</si>
  <si>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</si>
  <si>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</si>
  <si>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</si>
  <si>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</si>
  <si>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</si>
  <si>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</si>
  <si>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</si>
  <si>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</si>
  <si>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</si>
  <si>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</si>
  <si>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</si>
  <si>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</si>
  <si>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</si>
  <si>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</si>
  <si>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</si>
  <si>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</si>
  <si>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</si>
  <si>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</si>
  <si>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</si>
  <si>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</si>
  <si>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</si>
  <si>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</si>
  <si>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</si>
  <si>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</si>
  <si>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</si>
  <si>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</si>
  <si>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</si>
  <si>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</si>
  <si>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</si>
  <si>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</si>
  <si>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</si>
  <si>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</si>
  <si>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</si>
  <si>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</si>
  <si>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</si>
  <si>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</si>
  <si>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</si>
  <si>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</si>
  <si>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</si>
  <si>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</si>
  <si>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</si>
  <si>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</si>
  <si>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</si>
  <si>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</si>
  <si>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</si>
  <si>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</si>
  <si>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</si>
  <si>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</si>
  <si>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</si>
  <si>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</si>
  <si>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</si>
  <si>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</si>
  <si>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</si>
  <si>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</si>
  <si>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</si>
  <si>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</si>
  <si>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</si>
  <si>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</si>
  <si>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</si>
  <si>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</si>
  <si>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</si>
  <si>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</si>
  <si>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</si>
  <si>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</si>
  <si>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</si>
  <si>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</si>
  <si>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</si>
  <si>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</si>
  <si>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</si>
  <si>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</si>
  <si>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</si>
  <si>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</si>
  <si>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</si>
  <si>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</si>
  <si>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</si>
  <si>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</si>
  <si>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</si>
  <si>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</si>
  <si>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</si>
  <si>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</si>
  <si>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</si>
  <si>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</si>
  <si>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</si>
  <si>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</si>
  <si>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</si>
  <si>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</si>
  <si>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</si>
  <si>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</si>
  <si>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</si>
  <si>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</si>
  <si>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</si>
  <si>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</si>
  <si>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</si>
  <si>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</si>
  <si>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</si>
  <si>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</si>
  <si>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</si>
  <si>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</si>
  <si>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</si>
  <si>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</si>
  <si>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</si>
  <si>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</si>
  <si>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</si>
  <si>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</si>
  <si>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</si>
  <si>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</si>
  <si>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</si>
  <si>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</si>
  <si>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</si>
  <si>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</si>
  <si>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</si>
  <si>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</si>
  <si>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</si>
  <si>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</si>
  <si>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</si>
  <si>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</si>
  <si>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</si>
  <si>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</si>
  <si>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</si>
  <si>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</si>
  <si>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</si>
  <si>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</si>
  <si>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</si>
  <si>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</si>
  <si>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</si>
  <si>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</si>
  <si>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</si>
  <si>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</si>
  <si>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</si>
  <si>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</si>
  <si>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</si>
  <si>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</si>
  <si>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</si>
  <si>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</si>
  <si>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</si>
  <si>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</si>
  <si>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</si>
  <si>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</si>
  <si>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</si>
  <si>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</si>
  <si>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</si>
  <si>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</si>
  <si>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</si>
  <si>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</si>
  <si>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</si>
  <si>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</si>
  <si>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</si>
  <si>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</si>
  <si>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</si>
  <si>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</si>
  <si>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</si>
  <si>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</si>
  <si>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</si>
  <si>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</si>
  <si>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</si>
  <si>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</si>
  <si>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</si>
  <si>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</si>
  <si>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</si>
  <si>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</si>
  <si>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</si>
  <si>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</si>
  <si>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</si>
  <si>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</si>
  <si>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</si>
  <si>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</si>
  <si>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</si>
  <si>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</si>
  <si>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</si>
  <si>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</si>
  <si>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</si>
  <si>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</si>
  <si>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</si>
  <si>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</si>
  <si>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</si>
  <si>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</si>
  <si>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</si>
  <si>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</si>
  <si>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</si>
  <si>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</si>
  <si>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</si>
  <si>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</si>
  <si>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</si>
  <si>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</si>
  <si>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</si>
  <si>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</si>
  <si>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</si>
  <si>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</si>
  <si>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</si>
  <si>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</si>
  <si>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</si>
  <si>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</si>
  <si>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</si>
  <si>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</si>
  <si>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</si>
  <si>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</si>
  <si>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</si>
  <si>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</si>
  <si>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</si>
  <si>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</si>
  <si>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</si>
  <si>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</si>
  <si>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</si>
  <si>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</si>
  <si>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</si>
  <si>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</si>
  <si>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</si>
  <si>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</si>
  <si>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</si>
  <si>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</si>
  <si>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</si>
  <si>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</si>
  <si>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</si>
  <si>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</si>
  <si>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</si>
  <si>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</si>
  <si>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</si>
  <si>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</si>
  <si>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</si>
  <si>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</si>
  <si>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</si>
  <si>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</si>
  <si>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</si>
  <si>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</si>
  <si>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</si>
  <si>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</si>
  <si>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</si>
  <si>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</si>
  <si>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</si>
  <si>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</si>
  <si>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</si>
  <si>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</si>
  <si>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</si>
  <si>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</si>
  <si>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</si>
  <si>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</si>
  <si>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</si>
  <si>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</si>
  <si>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</si>
  <si>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</si>
  <si>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</si>
  <si>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</si>
  <si>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</si>
  <si>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</si>
  <si>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</si>
  <si>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</si>
  <si>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</si>
  <si>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</si>
  <si>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</si>
  <si>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</si>
  <si>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</si>
  <si>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</si>
  <si>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</si>
  <si>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</si>
  <si>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</si>
  <si>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</si>
  <si>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</si>
  <si>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</si>
  <si>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</si>
  <si>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</si>
  <si>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</si>
  <si>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</si>
  <si>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</si>
  <si>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</si>
  <si>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</si>
  <si>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</si>
  <si>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</si>
  <si>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</si>
  <si>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</si>
  <si>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</si>
  <si>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</si>
  <si>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</si>
  <si>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</si>
  <si>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</si>
  <si>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</si>
  <si>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</si>
  <si>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</si>
  <si>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</si>
  <si>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</si>
  <si>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</si>
  <si>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</si>
  <si>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</si>
  <si>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</si>
  <si>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</si>
  <si>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</si>
  <si>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</si>
  <si>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</si>
  <si>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</si>
  <si>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</si>
  <si>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</si>
  <si>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</si>
  <si>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</si>
  <si>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</si>
  <si>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</si>
  <si>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</si>
  <si>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</si>
  <si>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</si>
  <si>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</si>
  <si>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</si>
  <si>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</si>
  <si>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</si>
  <si>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</si>
  <si>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</si>
  <si>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</si>
  <si>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</si>
  <si>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</si>
  <si>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</si>
  <si>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</si>
  <si>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</si>
  <si>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</si>
  <si>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</si>
  <si>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</si>
  <si>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</si>
  <si>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</si>
  <si>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</si>
  <si>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</si>
  <si>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</si>
  <si>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</si>
  <si>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</si>
  <si>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</si>
  <si>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</si>
  <si>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</si>
  <si>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</si>
  <si>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</si>
  <si>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</si>
  <si>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</si>
  <si>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</si>
  <si>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</si>
  <si>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</si>
  <si>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</si>
  <si>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</si>
  <si>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</si>
  <si>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</si>
  <si>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</si>
  <si>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</si>
  <si>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</si>
  <si>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</si>
  <si>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</si>
  <si>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</si>
  <si>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</si>
  <si>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</si>
  <si>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</si>
  <si>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</si>
  <si>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</si>
  <si>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</si>
  <si>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</si>
  <si>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</si>
  <si>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</si>
  <si>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</si>
  <si>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</si>
  <si>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</si>
  <si>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</si>
  <si>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</si>
  <si>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</si>
  <si>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</si>
  <si>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</si>
  <si>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</si>
  <si>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</si>
  <si>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</si>
  <si>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</si>
  <si>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</si>
  <si>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</si>
  <si>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</si>
  <si>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</si>
  <si>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</si>
  <si>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</si>
  <si>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</si>
  <si>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</si>
  <si>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</si>
  <si>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</si>
  <si>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</si>
  <si>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</si>
  <si>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</si>
  <si>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</si>
  <si>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</si>
  <si>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</si>
  <si>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</si>
  <si>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</si>
  <si>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</si>
  <si>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</si>
  <si>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</si>
  <si>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</si>
  <si>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</si>
  <si>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</si>
  <si>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</si>
  <si>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</si>
  <si>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</si>
  <si>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</si>
  <si>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</si>
  <si>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</si>
  <si>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</si>
  <si>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</si>
  <si>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</si>
  <si>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</si>
  <si>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</si>
  <si>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</si>
  <si>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</si>
  <si>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</si>
  <si>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</si>
  <si>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</si>
  <si>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</si>
  <si>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</si>
  <si>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</si>
  <si>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</si>
  <si>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</si>
  <si>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</si>
  <si>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</si>
  <si>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</si>
  <si>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</si>
  <si>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</si>
  <si>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</si>
  <si>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</si>
  <si>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</si>
  <si>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</si>
  <si>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</si>
  <si>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</si>
  <si>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</si>
  <si>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</si>
  <si>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</si>
  <si>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</si>
  <si>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</si>
  <si>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</si>
  <si>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</si>
  <si>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</si>
  <si>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</si>
  <si>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</si>
  <si>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</si>
  <si>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</si>
  <si>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</si>
  <si>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</si>
  <si>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</si>
  <si>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</si>
  <si>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</si>
  <si>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</si>
  <si>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</si>
  <si>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</si>
  <si>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</si>
  <si>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</si>
  <si>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</si>
  <si>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</si>
  <si>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</si>
  <si>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</si>
  <si>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</si>
  <si>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</si>
  <si>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</si>
  <si>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</si>
  <si>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</si>
  <si>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</si>
  <si>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</si>
  <si>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</si>
  <si>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</si>
  <si>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</si>
  <si>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</si>
  <si>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</si>
  <si>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</si>
  <si>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</si>
  <si>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</si>
  <si>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</si>
  <si>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</si>
  <si>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</si>
  <si>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</si>
  <si>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</si>
  <si>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</si>
  <si>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</si>
  <si>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</si>
  <si>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</si>
  <si>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</si>
  <si>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</si>
  <si>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</si>
  <si>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</si>
  <si>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</si>
  <si>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</si>
  <si>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</si>
  <si>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</si>
  <si>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</si>
  <si>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</si>
  <si>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</si>
  <si>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</si>
  <si>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</si>
  <si>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</si>
  <si>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</si>
  <si>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</si>
  <si>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</si>
  <si>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</si>
  <si>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</si>
  <si>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</si>
  <si>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</si>
  <si>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</si>
  <si>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</si>
  <si>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</si>
  <si>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</si>
  <si>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</si>
  <si>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</si>
  <si>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</si>
  <si>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</si>
  <si>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</si>
  <si>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</si>
  <si>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</si>
  <si>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</si>
  <si>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</si>
  <si>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</si>
  <si>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</si>
  <si>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</si>
  <si>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</si>
  <si>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</si>
  <si>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</si>
  <si>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</si>
  <si>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</si>
  <si>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</si>
  <si>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</si>
  <si>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</si>
  <si>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</si>
  <si>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</si>
  <si>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</si>
  <si>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</si>
  <si>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</si>
  <si>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</si>
  <si>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</si>
  <si>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</si>
  <si>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</si>
  <si>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</si>
  <si>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</si>
  <si>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</si>
  <si>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</si>
  <si>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</si>
  <si>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</si>
  <si>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</si>
  <si>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</si>
  <si>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</si>
  <si>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</si>
  <si>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</si>
  <si>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</si>
  <si>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</si>
  <si>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</si>
  <si>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</si>
  <si>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</si>
  <si>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</si>
  <si>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</si>
  <si>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</si>
  <si>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</si>
  <si>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</si>
  <si>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</si>
  <si>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</si>
  <si>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</si>
  <si>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</si>
  <si>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</si>
  <si>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</si>
  <si>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</si>
  <si>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</si>
  <si>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</si>
  <si>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</si>
  <si>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</si>
  <si>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</si>
  <si>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</si>
  <si>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</si>
  <si>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</si>
  <si>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</si>
  <si>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</si>
  <si>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</si>
  <si>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</si>
  <si>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</si>
  <si>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</si>
  <si>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</si>
  <si>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</si>
  <si>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</si>
  <si>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</si>
  <si>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</si>
  <si>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</si>
  <si>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</si>
  <si>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</si>
  <si>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</si>
  <si>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</si>
  <si>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</si>
  <si>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</si>
  <si>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</si>
  <si>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</si>
  <si>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</si>
  <si>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</si>
  <si>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</si>
  <si>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</si>
  <si>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</si>
  <si>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</si>
  <si>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</si>
  <si>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</si>
  <si>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</si>
  <si>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</si>
  <si>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</si>
  <si>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</si>
  <si>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</si>
  <si>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</si>
  <si>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</si>
  <si>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</si>
  <si>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</si>
  <si>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</si>
  <si>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</si>
  <si>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</si>
  <si>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</si>
  <si>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</si>
  <si>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</si>
  <si>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</si>
  <si>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</si>
  <si>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</si>
  <si>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</si>
  <si>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</si>
  <si>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</si>
  <si>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</si>
  <si>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</si>
  <si>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</si>
  <si>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</si>
  <si>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</si>
  <si>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</si>
  <si>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</si>
  <si>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</si>
  <si>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</si>
  <si>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</si>
  <si>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</si>
  <si>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</si>
  <si>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</si>
  <si>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</si>
  <si>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</si>
  <si>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</si>
  <si>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</si>
  <si>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</si>
  <si>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</si>
  <si>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</si>
  <si>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</si>
  <si>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</si>
  <si>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</si>
  <si>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</si>
  <si>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</si>
  <si>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</si>
  <si>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</si>
  <si>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</si>
  <si>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</si>
  <si>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</si>
  <si>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</si>
  <si>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</si>
  <si>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</si>
  <si>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</si>
  <si>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</si>
  <si>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</si>
  <si>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</si>
  <si>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</si>
  <si>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</si>
  <si>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</si>
  <si>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</si>
  <si>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</si>
  <si>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</si>
  <si>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</si>
  <si>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</si>
  <si>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</si>
  <si>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</si>
  <si>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</si>
  <si>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</si>
  <si>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</si>
  <si>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</si>
  <si>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</si>
  <si>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</si>
  <si>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</si>
  <si>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</si>
  <si>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</si>
  <si>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</si>
  <si>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</si>
  <si>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</si>
  <si>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</si>
  <si>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</si>
  <si>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</si>
  <si>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</si>
  <si>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</si>
  <si>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</si>
  <si>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</si>
  <si>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</si>
  <si>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</si>
  <si>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</si>
  <si>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</si>
  <si>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</si>
  <si>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</si>
  <si>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</si>
  <si>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</si>
  <si>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</si>
  <si>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</si>
  <si>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</si>
  <si>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</si>
  <si>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</si>
  <si>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</si>
  <si>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</si>
  <si>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</si>
  <si>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</si>
  <si>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</si>
  <si>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</si>
  <si>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</si>
  <si>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</si>
  <si>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</si>
  <si>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</si>
  <si>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</si>
  <si>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</si>
  <si>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</si>
  <si>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</si>
  <si>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</si>
  <si>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</si>
  <si>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</si>
  <si>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</si>
  <si>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</si>
  <si>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</si>
  <si>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</si>
  <si>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</si>
  <si>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</si>
  <si>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</si>
  <si>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</si>
  <si>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</si>
  <si>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</si>
  <si>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</si>
  <si>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</si>
  <si>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</si>
  <si>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</si>
  <si>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</si>
  <si>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</si>
  <si>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</si>
  <si>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</si>
  <si>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</si>
  <si>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</si>
  <si>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</si>
  <si>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</si>
  <si>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</si>
  <si>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</si>
  <si>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</si>
  <si>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</si>
  <si>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</si>
  <si>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</si>
  <si>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</si>
  <si>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</si>
  <si>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</si>
  <si>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</si>
  <si>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</si>
  <si>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</si>
  <si>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</si>
  <si>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</si>
  <si>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</si>
  <si>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</si>
  <si>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</si>
  <si>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</si>
  <si>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</si>
  <si>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</si>
  <si>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</si>
  <si>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</si>
  <si>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</si>
  <si>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</si>
  <si>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</si>
  <si>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</si>
  <si>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</si>
  <si>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</si>
  <si>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</si>
  <si>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</si>
  <si>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</si>
  <si>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</si>
  <si>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</si>
  <si>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</si>
  <si>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</si>
  <si>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</si>
  <si>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</si>
  <si>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</si>
  <si>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</si>
  <si>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</si>
  <si>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</si>
  <si>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</si>
  <si>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</si>
  <si>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</si>
  <si>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</si>
  <si>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</si>
  <si>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</si>
  <si>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</si>
  <si>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</si>
  <si>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</si>
  <si>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</si>
  <si>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</si>
  <si>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</si>
  <si>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</si>
  <si>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</si>
  <si>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</si>
  <si>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</si>
  <si>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</si>
  <si>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</si>
  <si>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</si>
  <si>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</si>
  <si>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</si>
  <si>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</si>
  <si>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</si>
  <si>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</si>
  <si>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</si>
  <si>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</si>
  <si>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</si>
  <si>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</si>
  <si>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</si>
  <si>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</si>
  <si>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</si>
  <si>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</si>
  <si>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</si>
  <si>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</si>
  <si>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</si>
  <si>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</si>
  <si>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</si>
  <si>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</si>
  <si>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</si>
  <si>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</si>
  <si>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</si>
  <si>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</si>
  <si>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</si>
  <si>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</si>
  <si>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</si>
  <si>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</si>
  <si>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</si>
  <si>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</si>
  <si>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</si>
  <si>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</si>
  <si>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</si>
  <si>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</si>
  <si>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</si>
  <si>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</si>
  <si>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</si>
  <si>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</si>
  <si>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</si>
  <si>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</si>
  <si>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</si>
  <si>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</si>
  <si>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</si>
  <si>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</si>
  <si>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</si>
  <si>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</si>
  <si>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</si>
  <si>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</si>
  <si>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</si>
  <si>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</si>
  <si>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</si>
  <si>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</si>
  <si>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</si>
  <si>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</si>
  <si>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</si>
  <si>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</si>
  <si>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</si>
  <si>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</si>
  <si>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</si>
  <si>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</si>
  <si>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</si>
  <si>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</si>
  <si>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</si>
  <si>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</si>
  <si>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</si>
  <si>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</si>
  <si>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</si>
  <si>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</si>
  <si>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</si>
  <si>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</si>
  <si>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</si>
  <si>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</si>
  <si>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</si>
  <si>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</si>
  <si>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</si>
  <si>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</si>
  <si>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</si>
  <si>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</si>
  <si>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</si>
  <si>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</si>
  <si>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</si>
  <si>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</si>
  <si>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</si>
  <si>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</si>
  <si>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</si>
  <si>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</si>
  <si>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</si>
  <si>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</si>
  <si>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</si>
  <si>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</si>
  <si>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</si>
  <si>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</si>
  <si>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</si>
  <si>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</si>
  <si>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</si>
  <si>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</si>
  <si>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</si>
  <si>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</si>
  <si>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</si>
  <si>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</si>
  <si>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</si>
  <si>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</si>
  <si>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</si>
  <si>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</si>
  <si>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</si>
  <si>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</si>
  <si>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</si>
  <si>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</si>
  <si>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</si>
  <si>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</si>
  <si>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</si>
  <si>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</si>
  <si>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</si>
  <si>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</si>
  <si>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</si>
  <si>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</si>
  <si>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</si>
  <si>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</si>
  <si>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</si>
  <si>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</si>
  <si>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</si>
  <si>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</si>
  <si>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</si>
  <si>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</si>
  <si>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</si>
  <si>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</si>
  <si>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</si>
  <si>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</si>
  <si>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</si>
  <si>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</si>
  <si>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</si>
  <si>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</si>
  <si>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</si>
  <si>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</si>
  <si>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</si>
  <si>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</si>
  <si>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</si>
  <si>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</si>
  <si>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</si>
  <si>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</si>
  <si>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</si>
  <si>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</si>
  <si>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</si>
  <si>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</si>
  <si>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</si>
  <si>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</si>
  <si>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</si>
  <si>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</si>
  <si>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</si>
  <si>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</si>
  <si>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</si>
  <si>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</si>
  <si>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</si>
  <si>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</si>
  <si>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</si>
  <si>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</si>
  <si>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</si>
  <si>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</si>
  <si>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</si>
  <si>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</si>
  <si>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</si>
  <si>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</si>
  <si>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</si>
  <si>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</si>
  <si>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</si>
  <si>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</si>
  <si>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</si>
  <si>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</si>
  <si>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</si>
  <si>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</si>
  <si>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</si>
  <si>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</si>
  <si>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</si>
  <si>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</si>
  <si>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</si>
  <si>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</si>
  <si>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</si>
  <si>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</si>
  <si>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</si>
  <si>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</si>
  <si>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</si>
  <si>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</si>
  <si>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</si>
  <si>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</si>
  <si>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</si>
  <si>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</si>
  <si>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</si>
  <si>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</si>
  <si>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</si>
  <si>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</si>
  <si>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</si>
  <si>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</si>
  <si>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</si>
  <si>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</si>
  <si>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</si>
  <si>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</si>
  <si>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</si>
  <si>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</si>
  <si>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</si>
  <si>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</si>
  <si>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</si>
  <si>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</si>
  <si>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</si>
  <si>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</si>
  <si>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</si>
  <si>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</si>
  <si>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</si>
  <si>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</si>
  <si>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</si>
  <si>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</si>
  <si>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</si>
  <si>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</si>
  <si>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</si>
  <si>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</si>
  <si>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</si>
  <si>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</si>
  <si>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</si>
  <si>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</si>
  <si>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</si>
  <si>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</si>
  <si>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</si>
  <si>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</si>
  <si>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</si>
  <si>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</si>
  <si>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</si>
  <si>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</si>
  <si>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</si>
  <si>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</si>
  <si>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</si>
  <si>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</si>
  <si>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</si>
  <si>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</si>
  <si>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</si>
  <si>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</si>
  <si>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</si>
  <si>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</si>
  <si>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</si>
  <si>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</si>
  <si>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</si>
  <si>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</si>
  <si>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</si>
  <si>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</si>
  <si>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</si>
  <si>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</si>
  <si>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</si>
  <si>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</si>
  <si>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</si>
  <si>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</si>
  <si>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</si>
  <si>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</si>
  <si>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</si>
  <si>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</si>
  <si>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</si>
  <si>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</si>
  <si>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</si>
  <si>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</si>
  <si>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</si>
  <si>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</si>
  <si>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</si>
  <si>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</si>
  <si>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</si>
  <si>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</si>
  <si>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</si>
  <si>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</si>
  <si>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</si>
  <si>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</si>
  <si>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</si>
  <si>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</si>
  <si>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</si>
  <si>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</si>
  <si>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</si>
  <si>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</si>
  <si>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</si>
  <si>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</si>
  <si>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</si>
  <si>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</si>
  <si>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</si>
  <si>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</si>
  <si>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</si>
  <si>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</si>
  <si>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</si>
  <si>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</si>
  <si>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</si>
  <si>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</si>
  <si>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</si>
  <si>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</si>
  <si>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</si>
  <si>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</si>
  <si>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</si>
  <si>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</si>
  <si>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</si>
  <si>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</si>
  <si>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</si>
  <si>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</si>
  <si>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</si>
  <si>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</si>
  <si>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</si>
  <si>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</si>
  <si>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</si>
  <si>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</si>
  <si>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</si>
  <si>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</si>
  <si>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</si>
  <si>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</si>
  <si>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</si>
  <si>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</si>
  <si>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</si>
  <si>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</si>
  <si>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</si>
  <si>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</si>
  <si>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</si>
  <si>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</si>
  <si>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</si>
  <si>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</si>
  <si>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</si>
  <si>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</si>
  <si>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</si>
  <si>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</si>
  <si>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</si>
  <si>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</si>
  <si>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</si>
  <si>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</si>
  <si>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</si>
  <si>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</si>
  <si>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</si>
  <si>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</si>
  <si>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</si>
  <si>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</si>
  <si>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</si>
  <si>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</si>
  <si>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</si>
  <si>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</si>
  <si>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</si>
  <si>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</si>
  <si>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</si>
  <si>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</si>
  <si>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</si>
  <si>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</si>
  <si>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</si>
  <si>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</si>
  <si>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</si>
  <si>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</si>
  <si>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</si>
  <si>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</si>
  <si>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</si>
  <si>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</si>
  <si>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</si>
  <si>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</si>
  <si>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</si>
  <si>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</si>
  <si>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</si>
  <si>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</si>
  <si>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</si>
  <si>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</si>
  <si>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</si>
  <si>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</si>
  <si>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</si>
  <si>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</si>
  <si>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</si>
  <si>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</si>
  <si>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</si>
  <si>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</si>
  <si>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</si>
  <si>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</si>
  <si>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</si>
  <si>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</si>
  <si>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</si>
  <si>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</si>
  <si>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</si>
  <si>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</si>
  <si>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</si>
  <si>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</si>
  <si>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</si>
  <si>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</si>
  <si>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</si>
  <si>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</si>
  <si>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</si>
  <si>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</si>
  <si>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</si>
  <si>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</si>
  <si>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</si>
  <si>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</si>
  <si>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</si>
  <si>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</si>
  <si>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</si>
  <si>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</si>
  <si>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</si>
  <si>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</si>
  <si>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</si>
  <si>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</si>
  <si>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</si>
  <si>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</si>
  <si>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</si>
  <si>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</si>
  <si>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</si>
  <si>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</si>
  <si>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</si>
  <si>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</si>
  <si>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</si>
  <si>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</si>
  <si>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</si>
  <si>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</si>
  <si>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</si>
  <si>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</si>
  <si>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</si>
  <si>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</si>
  <si>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</si>
  <si>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</si>
  <si>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</si>
  <si>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</si>
  <si>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</si>
  <si>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</si>
  <si>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</si>
  <si>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</si>
  <si>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</si>
  <si>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</si>
  <si>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</si>
  <si>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</si>
  <si>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</si>
  <si>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</si>
  <si>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</si>
  <si>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</si>
  <si>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</si>
  <si>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</si>
  <si>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</si>
  <si>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</si>
  <si>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</si>
  <si>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</si>
  <si>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</si>
  <si>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</si>
  <si>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</si>
  <si>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</si>
  <si>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</si>
  <si>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</si>
  <si>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</si>
  <si>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</si>
  <si>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</si>
  <si>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</si>
  <si>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</si>
  <si>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</si>
  <si>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</si>
  <si>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</si>
  <si>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</si>
  <si>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</si>
  <si>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</si>
  <si>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</si>
  <si>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</si>
  <si>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</si>
  <si>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</si>
  <si>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</si>
  <si>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</si>
  <si>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</si>
  <si>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</si>
  <si>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</si>
  <si>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</si>
  <si>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</si>
  <si>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</si>
  <si>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</si>
  <si>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</si>
  <si>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</si>
  <si>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</si>
  <si>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</si>
  <si>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</si>
  <si>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</si>
  <si>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</si>
  <si>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</si>
  <si>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</si>
  <si>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</si>
  <si>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</si>
  <si>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</si>
  <si>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</si>
  <si>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</si>
  <si>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</si>
  <si>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</si>
  <si>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</si>
  <si>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</si>
  <si>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</si>
  <si>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</si>
  <si>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</si>
  <si>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</si>
  <si>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</si>
  <si>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</si>
  <si>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</si>
  <si>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</si>
  <si>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</si>
  <si>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</si>
  <si>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</si>
  <si>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</si>
  <si>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</si>
  <si>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</si>
  <si>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</si>
  <si>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</si>
  <si>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</si>
  <si>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</si>
  <si>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</si>
  <si>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</si>
  <si>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</si>
  <si>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</si>
  <si>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</si>
  <si>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</si>
  <si>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</si>
  <si>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</si>
  <si>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</si>
  <si>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</si>
  <si>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</si>
  <si>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</si>
  <si>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</si>
  <si>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</si>
  <si>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</si>
  <si>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</si>
  <si>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</si>
  <si>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</si>
  <si>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</si>
  <si>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</si>
  <si>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</si>
  <si>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</si>
  <si>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</si>
  <si>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</si>
  <si>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</si>
  <si>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</si>
  <si>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</si>
  <si>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</si>
  <si>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</si>
  <si>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</si>
  <si>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</si>
  <si>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</si>
  <si>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</si>
  <si>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</si>
  <si>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</si>
  <si>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</si>
  <si>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</si>
  <si>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</si>
  <si>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</si>
  <si>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</si>
  <si>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</si>
  <si>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</si>
  <si>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</si>
  <si>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</si>
  <si>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</si>
  <si>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</si>
  <si>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</si>
  <si>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</si>
  <si>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</si>
  <si>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</si>
  <si>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</si>
  <si>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</si>
  <si>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</si>
  <si>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</si>
  <si>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</si>
  <si>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</si>
  <si>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</si>
  <si>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</si>
  <si>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</si>
  <si>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</si>
  <si>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</si>
  <si>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</si>
  <si>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</si>
  <si>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</si>
  <si>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</si>
  <si>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</si>
  <si>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</si>
  <si>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</si>
  <si>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</si>
  <si>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</si>
  <si>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</si>
  <si>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</si>
  <si>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</si>
  <si>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</si>
  <si>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</si>
  <si>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</si>
  <si>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</si>
  <si>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</si>
  <si>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</si>
  <si>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</si>
  <si>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</si>
  <si>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</si>
  <si>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</si>
  <si>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</si>
  <si>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</si>
  <si>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</si>
  <si>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</si>
  <si>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</si>
  <si>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</si>
  <si>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</si>
  <si>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</si>
  <si>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</si>
  <si>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</si>
  <si>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</si>
  <si>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</si>
  <si>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</si>
  <si>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</si>
  <si>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</si>
  <si>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</si>
  <si>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</si>
  <si>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</si>
  <si>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</si>
  <si>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</si>
  <si>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</si>
  <si>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</si>
  <si>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</si>
  <si>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</si>
  <si>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</si>
  <si>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</si>
  <si>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</si>
  <si>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</si>
  <si>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</si>
  <si>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</si>
  <si>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</si>
  <si>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</si>
  <si>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</si>
  <si>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</si>
  <si>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</si>
  <si>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</si>
  <si>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</si>
  <si>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</si>
  <si>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</si>
  <si>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</si>
  <si>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</si>
  <si>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</si>
  <si>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</si>
  <si>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</si>
  <si>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</si>
  <si>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</si>
  <si>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</si>
  <si>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</si>
  <si>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</si>
  <si>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</si>
  <si>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</si>
  <si>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</si>
  <si>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</si>
  <si>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</si>
  <si>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</si>
  <si>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</si>
  <si>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</si>
  <si>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</si>
  <si>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</si>
  <si>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</si>
  <si>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</si>
  <si>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</si>
  <si>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</si>
  <si>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</si>
  <si>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</si>
  <si>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</si>
  <si>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</si>
  <si>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</si>
  <si>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</si>
  <si>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</si>
  <si>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</si>
  <si>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</si>
  <si>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</si>
  <si>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</si>
  <si>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</si>
  <si>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</si>
  <si>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</si>
  <si>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</si>
  <si>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</si>
  <si>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</si>
  <si>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</si>
  <si>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</si>
  <si>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</si>
  <si>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</si>
  <si>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</si>
  <si>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</si>
  <si>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</si>
  <si>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</si>
  <si>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</si>
  <si>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</si>
  <si>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</si>
  <si>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</si>
  <si>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</si>
  <si>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</si>
  <si>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</si>
  <si>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</si>
  <si>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</si>
  <si>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</si>
  <si>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</si>
  <si>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</si>
  <si>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</si>
  <si>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</si>
  <si>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</si>
  <si>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</si>
  <si>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</si>
  <si>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</si>
  <si>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</si>
  <si>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</si>
  <si>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</si>
  <si>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</si>
  <si>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</si>
  <si>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</si>
  <si>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</si>
  <si>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</si>
  <si>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</si>
  <si>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</si>
  <si>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</si>
  <si>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</si>
  <si>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</si>
  <si>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</si>
  <si>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</si>
  <si>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</si>
  <si>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</si>
  <si>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</si>
  <si>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</si>
  <si>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</si>
  <si>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</si>
  <si>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</si>
  <si>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</si>
  <si>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</si>
  <si>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</si>
  <si>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</si>
  <si>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</si>
  <si>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</si>
  <si>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</si>
  <si>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</si>
  <si>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</si>
  <si>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</si>
  <si>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</si>
  <si>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</si>
  <si>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</si>
  <si>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</si>
  <si>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</si>
  <si>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</si>
  <si>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</si>
  <si>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</si>
  <si>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</si>
  <si>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</si>
  <si>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</si>
  <si>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</si>
  <si>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</si>
  <si>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</si>
  <si>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</si>
  <si>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</si>
  <si>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</si>
  <si>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</si>
  <si>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</si>
  <si>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</si>
  <si>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</si>
  <si>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</si>
  <si>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</si>
  <si>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</si>
  <si>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</si>
  <si>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</si>
  <si>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</si>
  <si>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</si>
  <si>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</si>
  <si>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</si>
  <si>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</si>
  <si>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</si>
  <si>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</si>
  <si>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</si>
  <si>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</si>
  <si>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</si>
  <si>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</si>
  <si>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</si>
  <si>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</si>
  <si>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</si>
  <si>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</si>
  <si>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</si>
  <si>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</si>
  <si>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</si>
  <si>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</si>
  <si>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</si>
  <si>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</si>
  <si>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</si>
  <si>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</si>
  <si>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</si>
  <si>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</si>
  <si>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</si>
  <si>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</si>
  <si>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</si>
  <si>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</si>
  <si>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</si>
  <si>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</si>
  <si>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</si>
  <si>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</si>
  <si>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</si>
  <si>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</si>
  <si>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</si>
  <si>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</si>
  <si>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</si>
  <si>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</si>
  <si>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</si>
  <si>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</si>
  <si>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</si>
  <si>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</si>
  <si>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</si>
  <si>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</si>
  <si>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</si>
  <si>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</si>
  <si>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</si>
  <si>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</si>
  <si>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</si>
  <si>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</si>
  <si>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</si>
  <si>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</si>
  <si>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</si>
  <si>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</si>
  <si>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</si>
  <si>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</si>
  <si>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</si>
  <si>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</si>
  <si>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</si>
  <si>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</si>
  <si>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</si>
  <si>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</si>
  <si>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</si>
  <si>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</si>
  <si>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</si>
  <si>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</si>
  <si>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</si>
  <si>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</si>
  <si>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</si>
  <si>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</si>
  <si>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</si>
  <si>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</si>
  <si>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</si>
  <si>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</si>
  <si>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</si>
  <si>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</si>
  <si>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</si>
  <si>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</si>
  <si>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</si>
  <si>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</si>
  <si>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</si>
  <si>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</si>
  <si>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</si>
  <si>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</si>
  <si>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</si>
  <si>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</si>
  <si>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</si>
  <si>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</si>
  <si>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</si>
  <si>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</si>
  <si>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</si>
  <si>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</si>
  <si>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</si>
  <si>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</si>
  <si>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</si>
  <si>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</si>
  <si>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</si>
  <si>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</si>
  <si>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</si>
  <si>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</si>
  <si>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</si>
  <si>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</si>
  <si>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</si>
  <si>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</si>
  <si>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</si>
  <si>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</si>
  <si>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</si>
  <si>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</si>
  <si>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</si>
  <si>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</si>
  <si>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</si>
  <si>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</si>
  <si>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</si>
  <si>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</si>
  <si>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</si>
  <si>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</si>
  <si>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</si>
  <si>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</si>
  <si>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</si>
  <si>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</si>
  <si>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</si>
  <si>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</si>
  <si>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</si>
  <si>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</si>
  <si>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</si>
  <si>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</si>
  <si>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</si>
  <si>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</si>
  <si>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</si>
  <si>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</si>
  <si>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</si>
  <si>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</si>
  <si>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</si>
  <si>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</si>
  <si>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</si>
  <si>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</si>
  <si>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</si>
  <si>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</si>
  <si>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</si>
  <si>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</si>
  <si>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</si>
  <si>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</si>
  <si>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</si>
  <si>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</si>
  <si>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</si>
  <si>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</si>
  <si>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</si>
  <si>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</si>
  <si>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</si>
  <si>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</si>
  <si>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</si>
  <si>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</si>
  <si>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</si>
  <si>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</si>
  <si>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</si>
  <si>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</si>
  <si>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</si>
  <si>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</si>
  <si>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</si>
  <si>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</si>
  <si>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</si>
  <si>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</si>
  <si>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</si>
  <si>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</si>
  <si>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</si>
  <si>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</si>
  <si>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</si>
  <si>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</si>
  <si>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</si>
  <si>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</si>
  <si>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</si>
  <si>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</si>
  <si>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</si>
  <si>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</si>
  <si>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</si>
  <si>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</si>
  <si>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</si>
  <si>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</si>
  <si>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</si>
  <si>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</si>
  <si>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</si>
  <si>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</si>
  <si>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</si>
  <si>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</si>
  <si>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</si>
  <si>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</si>
  <si>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</si>
  <si>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</si>
  <si>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</si>
  <si>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</si>
  <si>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</si>
  <si>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</si>
  <si>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</si>
  <si>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</si>
  <si>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</si>
  <si>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</si>
  <si>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</si>
  <si>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</si>
  <si>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</si>
  <si>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</si>
  <si>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</si>
  <si>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</si>
  <si>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</si>
  <si>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</si>
  <si>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</si>
  <si>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</si>
  <si>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</si>
  <si>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</si>
  <si>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</si>
  <si>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</si>
  <si>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</si>
  <si>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</si>
  <si>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</si>
  <si>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</si>
  <si>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</si>
  <si>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</si>
  <si>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</si>
  <si>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</si>
  <si>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</si>
  <si>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</si>
  <si>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</si>
  <si>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</si>
  <si>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</si>
  <si>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</si>
  <si>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</si>
  <si>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</si>
  <si>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</si>
  <si>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</si>
  <si>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</si>
  <si>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</si>
  <si>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</si>
  <si>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</si>
  <si>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</si>
  <si>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</si>
  <si>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</si>
  <si>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</si>
  <si>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</si>
  <si>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</si>
  <si>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</si>
  <si>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</si>
  <si>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</si>
  <si>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</si>
  <si>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</si>
  <si>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</si>
  <si>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</si>
  <si>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</si>
  <si>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</si>
  <si>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</si>
  <si>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</si>
  <si>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</si>
  <si>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</si>
  <si>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</si>
  <si>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</si>
  <si>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</si>
  <si>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</si>
  <si>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</si>
  <si>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</si>
  <si>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</si>
  <si>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</si>
  <si>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</si>
  <si>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</si>
  <si>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</si>
  <si>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</si>
  <si>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</si>
  <si>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</si>
  <si>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</si>
  <si>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</si>
  <si>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</si>
  <si>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</si>
  <si>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</si>
  <si>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</si>
  <si>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</si>
  <si>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</si>
  <si>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</si>
  <si>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</si>
  <si>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</si>
  <si>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</si>
  <si>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</si>
  <si>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</si>
  <si>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</si>
  <si>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</si>
  <si>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</si>
  <si>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</si>
  <si>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</si>
  <si>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</si>
  <si>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</si>
  <si>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</si>
  <si>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</si>
  <si>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</si>
  <si>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</si>
  <si>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</si>
  <si>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</si>
  <si>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</si>
  <si>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</si>
  <si>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</si>
  <si>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</si>
  <si>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</si>
  <si>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</si>
  <si>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</si>
  <si>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</si>
  <si>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</si>
  <si>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</si>
  <si>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</si>
  <si>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</si>
  <si>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</si>
  <si>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</si>
  <si>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</si>
  <si>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</si>
  <si>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</si>
  <si>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</si>
  <si>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</si>
  <si>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</si>
  <si>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</si>
  <si>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</si>
  <si>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</si>
  <si>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</si>
  <si>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</si>
  <si>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</si>
  <si>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</si>
  <si>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</si>
  <si>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</si>
  <si>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</si>
  <si>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</si>
  <si>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</si>
  <si>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</si>
  <si>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</si>
  <si>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</si>
  <si>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</si>
  <si>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</si>
  <si>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</si>
  <si>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</si>
  <si>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</si>
  <si>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</si>
  <si>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</si>
  <si>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</si>
  <si>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</si>
  <si>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</si>
  <si>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</si>
  <si>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</si>
  <si>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</si>
  <si>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</si>
  <si>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</si>
  <si>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</si>
  <si>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</si>
  <si>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</si>
  <si>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</si>
  <si>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</si>
  <si>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</si>
  <si>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</si>
  <si>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</si>
  <si>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</si>
  <si>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</si>
  <si>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</si>
  <si>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</si>
  <si>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</si>
  <si>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</si>
  <si>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</si>
  <si>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</si>
  <si>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</si>
  <si>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</si>
  <si>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</si>
  <si>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</si>
  <si>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</si>
  <si>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</si>
  <si>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</si>
  <si>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</si>
  <si>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</si>
  <si>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</si>
  <si>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</si>
  <si>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</si>
  <si>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</si>
  <si>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</si>
  <si>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</si>
  <si>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</si>
  <si>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</si>
  <si>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</si>
  <si>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</si>
  <si>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</si>
  <si>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</si>
  <si>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</si>
  <si>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</si>
  <si>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</si>
  <si>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</si>
  <si>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</si>
  <si>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</si>
  <si>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</si>
  <si>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</si>
  <si>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</si>
  <si>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</si>
  <si>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</si>
  <si>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</si>
  <si>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</si>
  <si>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</si>
  <si>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</si>
  <si>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</si>
  <si>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</si>
  <si>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</si>
  <si>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</si>
  <si>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</si>
  <si>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</si>
  <si>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</si>
  <si>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</si>
  <si>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</si>
  <si>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</si>
  <si>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</si>
  <si>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</si>
  <si>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</si>
  <si>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</si>
  <si>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</si>
  <si>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</si>
  <si>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</si>
  <si>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</si>
  <si>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</si>
  <si>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</si>
  <si>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</si>
  <si>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</si>
  <si>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</si>
  <si>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</si>
  <si>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</si>
  <si>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</si>
  <si>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</si>
  <si>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</si>
  <si>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</si>
  <si>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</si>
  <si>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</si>
  <si>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</si>
  <si>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</si>
  <si>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</si>
  <si>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</si>
  <si>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</si>
  <si>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</si>
  <si>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</si>
  <si>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</si>
  <si>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</si>
  <si>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</si>
  <si>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</si>
  <si>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</si>
  <si>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</si>
  <si>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</si>
  <si>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</si>
  <si>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</si>
  <si>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</si>
  <si>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</si>
  <si>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</si>
  <si>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</si>
  <si>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</si>
  <si>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</si>
  <si>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</si>
  <si>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</si>
  <si>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</si>
  <si>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</si>
  <si>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</si>
  <si>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</si>
  <si>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</si>
  <si>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</si>
  <si>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</si>
  <si>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</si>
  <si>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</si>
  <si>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</si>
  <si>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</si>
  <si>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</si>
  <si>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</si>
  <si>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</si>
  <si>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</si>
  <si>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</si>
  <si>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</si>
  <si>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</si>
  <si>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</si>
  <si>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</si>
  <si>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</si>
  <si>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</si>
  <si>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</si>
  <si>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</si>
  <si>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</si>
  <si>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</si>
  <si>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</si>
  <si>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</si>
  <si>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</si>
  <si>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</si>
  <si>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</si>
  <si>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</si>
  <si>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</si>
  <si>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</si>
  <si>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</si>
  <si>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</si>
  <si>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</si>
  <si>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</si>
  <si>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</si>
  <si>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</si>
  <si>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</si>
  <si>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</si>
  <si>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</si>
  <si>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</si>
  <si>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</si>
  <si>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</si>
  <si>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</si>
  <si>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</si>
  <si>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</si>
  <si>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</si>
  <si>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</si>
  <si>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</si>
  <si>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</si>
  <si>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</si>
  <si>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</si>
  <si>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</si>
  <si>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</si>
  <si>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</si>
  <si>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</si>
  <si>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</si>
  <si>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</si>
  <si>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</si>
  <si>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</si>
  <si>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</si>
  <si>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</si>
  <si>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</si>
  <si>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</si>
  <si>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</si>
  <si>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</si>
  <si>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</si>
  <si>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</si>
  <si>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</si>
  <si>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</si>
  <si>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</si>
  <si>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</si>
  <si>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</si>
  <si>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</si>
  <si>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</si>
  <si>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</si>
  <si>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</si>
  <si>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</si>
  <si>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</si>
  <si>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</si>
  <si>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</si>
  <si>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</si>
  <si>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</si>
  <si>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</si>
  <si>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</si>
  <si>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</si>
  <si>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</si>
  <si>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</si>
  <si>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</si>
  <si>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</si>
  <si>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</si>
  <si>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</si>
  <si>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</si>
  <si>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</si>
  <si>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</si>
  <si>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</si>
  <si>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</si>
  <si>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</si>
  <si>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</si>
  <si>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</si>
  <si>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</si>
  <si>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</si>
  <si>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</si>
  <si>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</si>
  <si>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</si>
  <si>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</si>
  <si>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</si>
  <si>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</si>
  <si>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</si>
  <si>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</si>
  <si>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</si>
  <si>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</si>
  <si>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</si>
  <si>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</si>
  <si>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</si>
  <si>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</si>
  <si>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</si>
  <si>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</si>
  <si>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</si>
  <si>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</si>
  <si>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</si>
  <si>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</si>
  <si>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</si>
  <si>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</si>
  <si>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</si>
  <si>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</si>
  <si>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</si>
  <si>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</si>
  <si>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</si>
  <si>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</si>
  <si>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</si>
  <si>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</si>
  <si>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</si>
  <si>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</si>
  <si>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</si>
  <si>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</si>
  <si>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</si>
  <si>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</si>
  <si>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</si>
  <si>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</si>
  <si>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</si>
  <si>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</si>
  <si>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</si>
  <si>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</si>
  <si>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</si>
  <si>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</si>
  <si>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</si>
  <si>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</si>
  <si>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</si>
  <si>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</si>
  <si>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</si>
  <si>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</si>
  <si>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</si>
  <si>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</si>
  <si>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</si>
  <si>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</si>
  <si>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</si>
  <si>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</si>
  <si>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</si>
  <si>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</si>
  <si>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</si>
  <si>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</si>
  <si>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</si>
  <si>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</si>
  <si>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</si>
  <si>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</si>
  <si>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</si>
  <si>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</si>
  <si>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</si>
  <si>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</si>
  <si>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</si>
  <si>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</si>
  <si>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</si>
  <si>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</si>
  <si>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</si>
  <si>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</si>
  <si>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</si>
  <si>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</si>
  <si>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</si>
  <si>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</si>
  <si>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</si>
  <si>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</si>
  <si>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</si>
  <si>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</si>
  <si>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</si>
  <si>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</si>
  <si>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</si>
  <si>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</si>
  <si>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</si>
  <si>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</si>
  <si>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</si>
  <si>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</si>
  <si>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</si>
  <si>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</si>
  <si>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</si>
  <si>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</si>
  <si>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</si>
  <si>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</si>
  <si>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</si>
  <si>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</si>
  <si>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</si>
  <si>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</si>
  <si>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</si>
  <si>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</si>
  <si>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</si>
  <si>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</si>
  <si>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</si>
  <si>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</si>
  <si>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</si>
  <si>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</si>
  <si>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</si>
  <si>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</si>
  <si>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</si>
  <si>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</si>
  <si>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</si>
  <si>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</si>
  <si>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</si>
  <si>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</si>
  <si>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</si>
  <si>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</si>
  <si>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</si>
  <si>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</si>
  <si>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</si>
  <si>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</si>
  <si>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</si>
  <si>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</si>
  <si>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</si>
  <si>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</si>
  <si>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</si>
  <si>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</si>
  <si>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</si>
  <si>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</si>
  <si>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</si>
  <si>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</si>
  <si>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</si>
  <si>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</si>
  <si>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</si>
  <si>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</si>
  <si>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</si>
  <si>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</si>
  <si>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</si>
  <si>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</si>
  <si>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</si>
  <si>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</si>
  <si>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</si>
  <si>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</si>
  <si>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</si>
  <si>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</si>
  <si>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</si>
  <si>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</si>
  <si>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</si>
  <si>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</si>
  <si>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</si>
  <si>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</si>
  <si>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</si>
  <si>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</si>
  <si>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</si>
  <si>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</si>
  <si>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</si>
  <si>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</si>
  <si>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</si>
  <si>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</si>
  <si>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</si>
  <si>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</si>
  <si>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</si>
  <si>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</si>
  <si>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</si>
  <si>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</si>
  <si>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</si>
  <si>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</si>
  <si>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</si>
  <si>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</si>
  <si>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</si>
  <si>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</si>
  <si>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</si>
  <si>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</si>
  <si>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</si>
  <si>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</si>
  <si>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</si>
  <si>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</si>
  <si>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</si>
  <si>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</si>
  <si>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</si>
  <si>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</si>
  <si>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</si>
  <si>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</si>
  <si>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</si>
  <si>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</si>
  <si>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</si>
  <si>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</si>
  <si>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</si>
  <si>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</si>
  <si>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</si>
  <si>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</si>
  <si>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</si>
  <si>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</si>
  <si>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</si>
  <si>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</si>
  <si>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</si>
  <si>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</si>
  <si>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</si>
  <si>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</si>
  <si>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</si>
  <si>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</si>
  <si>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</si>
  <si>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</si>
  <si>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</si>
  <si>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</si>
  <si>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</si>
  <si>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</si>
  <si>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</si>
  <si>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</si>
  <si>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</si>
  <si>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</si>
  <si>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</si>
  <si>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</si>
  <si>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</si>
  <si>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</si>
  <si>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</si>
  <si>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</si>
  <si>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</si>
  <si>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</si>
  <si>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</si>
  <si>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</si>
  <si>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</si>
  <si>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</si>
  <si>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</si>
  <si>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</si>
  <si>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</si>
  <si>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</si>
  <si>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</si>
  <si>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</si>
  <si>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</si>
  <si>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</si>
  <si>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</si>
  <si>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</si>
  <si>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</si>
  <si>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</si>
  <si>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</si>
  <si>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</si>
  <si>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</si>
  <si>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</si>
  <si>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</si>
  <si>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</si>
  <si>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</si>
  <si>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</si>
  <si>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</si>
  <si>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</si>
  <si>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</si>
  <si>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</si>
  <si>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</si>
  <si>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</si>
  <si>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</si>
  <si>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</si>
  <si>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</si>
  <si>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</si>
  <si>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</si>
  <si>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</si>
  <si>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</si>
  <si>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</si>
  <si>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</si>
  <si>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</si>
  <si>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</si>
  <si>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</si>
  <si>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</si>
  <si>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</si>
  <si>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</si>
  <si>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</si>
  <si>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</si>
  <si>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</si>
  <si>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</si>
  <si>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</si>
  <si>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</si>
  <si>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</si>
  <si>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</si>
  <si>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</si>
  <si>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</si>
  <si>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</si>
  <si>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</si>
  <si>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</si>
  <si>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</si>
  <si>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</si>
  <si>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</si>
  <si>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</si>
  <si>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</si>
  <si>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</si>
  <si>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</si>
  <si>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</si>
  <si>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</si>
  <si>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</si>
  <si>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</si>
  <si>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</si>
  <si>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</si>
  <si>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</si>
  <si>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</si>
  <si>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</si>
  <si>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</si>
  <si>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</si>
  <si>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</si>
  <si>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</si>
  <si>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</si>
  <si>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</si>
  <si>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</si>
  <si>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</si>
  <si>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</si>
  <si>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</si>
  <si>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</si>
  <si>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</si>
  <si>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</si>
  <si>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</si>
  <si>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</si>
  <si>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</si>
  <si>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</si>
  <si>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</si>
  <si>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</si>
  <si>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</si>
  <si>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</si>
  <si>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</si>
  <si>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</si>
  <si>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</si>
  <si>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</si>
  <si>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</si>
  <si>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</si>
  <si>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</si>
  <si>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</si>
  <si>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</si>
  <si>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</si>
  <si>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</si>
  <si>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</si>
  <si>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</si>
  <si>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</si>
  <si>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</si>
  <si>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</si>
  <si>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</si>
  <si>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</si>
  <si>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</si>
  <si>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</si>
  <si>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</si>
  <si>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</si>
  <si>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</si>
  <si>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</si>
  <si>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</si>
  <si>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</si>
  <si>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</si>
  <si>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</si>
  <si>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</si>
  <si>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</si>
  <si>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</si>
  <si>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</si>
  <si>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</si>
  <si>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</si>
  <si>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</si>
  <si>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</si>
  <si>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</si>
  <si>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</si>
  <si>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</si>
  <si>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</si>
  <si>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</si>
  <si>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</si>
  <si>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</si>
  <si>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</si>
  <si>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</si>
  <si>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</si>
  <si>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</si>
  <si>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</si>
  <si>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</si>
  <si>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</si>
  <si>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</si>
  <si>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</si>
  <si>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</si>
  <si>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</si>
  <si>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</si>
  <si>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</si>
  <si>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</si>
  <si>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</si>
  <si>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</si>
  <si>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</si>
  <si>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</si>
  <si>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</si>
  <si>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</si>
  <si>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</si>
  <si>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</si>
  <si>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</si>
  <si>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</si>
  <si>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</si>
  <si>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</si>
  <si>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</si>
  <si>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</si>
  <si>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</si>
  <si>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</si>
  <si>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</si>
  <si>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</si>
  <si>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</si>
  <si>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</si>
  <si>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</si>
  <si>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</si>
  <si>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</si>
  <si>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</si>
  <si>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</si>
  <si>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</si>
  <si>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</si>
  <si>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</si>
  <si>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</si>
  <si>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</si>
  <si>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</si>
  <si>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</si>
  <si>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</si>
  <si>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</si>
  <si>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</si>
  <si>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</si>
  <si>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</si>
  <si>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</si>
  <si>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</si>
  <si>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</si>
  <si>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</si>
  <si>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</si>
  <si>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</si>
  <si>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</si>
  <si>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</si>
  <si>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</si>
  <si>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</si>
  <si>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</si>
  <si>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</si>
  <si>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</si>
  <si>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</si>
  <si>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</si>
  <si>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</si>
  <si>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</si>
  <si>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</si>
  <si>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</si>
  <si>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</si>
  <si>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</si>
  <si>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</si>
  <si>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</si>
  <si>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</si>
  <si>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</si>
  <si>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</si>
  <si>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</si>
  <si>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</si>
  <si>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</si>
  <si>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</si>
  <si>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</si>
  <si>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</si>
  <si>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</si>
  <si>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</si>
  <si>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</si>
  <si>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</si>
  <si>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</si>
  <si>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</si>
  <si>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</si>
  <si>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</si>
  <si>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</si>
  <si>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</si>
  <si>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</si>
  <si>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</si>
  <si>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</si>
  <si>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</si>
  <si>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</si>
  <si>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</si>
  <si>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</si>
  <si>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</si>
  <si>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</si>
  <si>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</si>
  <si>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</si>
  <si>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</si>
  <si>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</si>
  <si>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</si>
  <si>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</si>
  <si>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</si>
  <si>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</si>
  <si>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</si>
  <si>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</si>
  <si>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</si>
  <si>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</si>
  <si>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</si>
  <si>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</si>
  <si>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</si>
  <si>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</si>
  <si>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</si>
  <si>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</si>
  <si>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</si>
  <si>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</si>
  <si>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</si>
  <si>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</si>
  <si>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</si>
  <si>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</si>
  <si>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</si>
  <si>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</si>
  <si>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</si>
  <si>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</si>
  <si>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</si>
  <si>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</si>
  <si>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</si>
  <si>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</si>
  <si>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</si>
  <si>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</si>
  <si>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</si>
  <si>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</si>
  <si>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</si>
  <si>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</si>
  <si>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</si>
  <si>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</si>
  <si>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</si>
  <si>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</si>
  <si>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</si>
  <si>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</si>
  <si>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</si>
  <si>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</si>
  <si>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</si>
  <si>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</si>
  <si>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</si>
  <si>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</si>
  <si>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</si>
  <si>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</si>
  <si>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</si>
  <si>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</si>
  <si>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</si>
  <si>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</si>
  <si>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</si>
  <si>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</si>
  <si>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</si>
  <si>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</si>
  <si>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</si>
  <si>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</si>
  <si>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</si>
  <si>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</si>
  <si>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</si>
  <si>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</si>
  <si>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</si>
  <si>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</si>
  <si>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</si>
  <si>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</si>
  <si>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</si>
  <si>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</si>
  <si>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</si>
  <si>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</si>
  <si>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</si>
  <si>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</si>
  <si>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</si>
  <si>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</si>
  <si>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</si>
  <si>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</si>
  <si>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</si>
  <si>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</si>
  <si>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</si>
  <si>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</si>
  <si>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</si>
  <si>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</si>
  <si>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</si>
  <si>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</si>
  <si>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</si>
  <si>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</si>
  <si>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</si>
  <si>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</si>
  <si>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</si>
  <si>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</si>
  <si>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</si>
  <si>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</si>
  <si>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</si>
  <si>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</si>
  <si>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</si>
  <si>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</si>
  <si>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</si>
  <si>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</si>
  <si>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</si>
  <si>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</si>
  <si>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</si>
  <si>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</si>
  <si>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</si>
  <si>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</si>
  <si>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</si>
  <si>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</si>
  <si>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</si>
  <si>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</si>
  <si>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</si>
  <si>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</si>
  <si>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</si>
  <si>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</si>
  <si>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</si>
  <si>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</si>
  <si>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</si>
  <si>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</si>
  <si>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</si>
  <si>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</si>
  <si>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</si>
  <si>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</si>
  <si>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</si>
  <si>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</si>
  <si>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</si>
  <si>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</si>
  <si>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</si>
  <si>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</si>
  <si>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</si>
  <si>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</si>
  <si>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</si>
  <si>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</si>
  <si>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</si>
  <si>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</si>
  <si>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</si>
  <si>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</si>
  <si>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</si>
  <si>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</si>
  <si>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</si>
  <si>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</si>
  <si>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</si>
  <si>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</si>
  <si>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</si>
  <si>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</si>
  <si>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</si>
  <si>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</si>
  <si>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</si>
  <si>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</si>
  <si>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</si>
  <si>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</si>
  <si>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</si>
  <si>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</si>
  <si>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</si>
  <si>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</si>
  <si>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</si>
  <si>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</si>
  <si>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</si>
  <si>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</si>
  <si>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</si>
  <si>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</si>
  <si>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</si>
  <si>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</si>
  <si>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</si>
  <si>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</si>
  <si>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</si>
  <si>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</si>
  <si>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</si>
  <si>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</si>
  <si>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</si>
  <si>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</si>
  <si>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</si>
  <si>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</si>
  <si>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</si>
  <si>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</si>
  <si>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</si>
  <si>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</si>
  <si>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</si>
  <si>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</si>
  <si>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</si>
  <si>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</si>
  <si>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</si>
  <si>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</si>
  <si>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</si>
  <si>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</si>
  <si>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</si>
  <si>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</si>
  <si>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</si>
  <si>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</si>
  <si>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</si>
  <si>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</si>
  <si>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</si>
  <si>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</si>
  <si>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</si>
  <si>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</si>
  <si>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</si>
  <si>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</si>
  <si>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</si>
  <si>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</si>
  <si>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</si>
  <si>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</si>
  <si>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</si>
  <si>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</si>
  <si>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</si>
  <si>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</si>
  <si>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</si>
  <si>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</si>
  <si>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</si>
  <si>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</si>
  <si>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</si>
  <si>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</si>
  <si>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</si>
  <si>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</si>
  <si>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</si>
  <si>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</si>
  <si>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</si>
  <si>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</si>
  <si>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</si>
  <si>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</si>
  <si>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</si>
  <si>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</si>
  <si>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</si>
  <si>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</si>
  <si>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</si>
  <si>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</si>
  <si>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</si>
  <si>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</si>
  <si>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</si>
  <si>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</si>
  <si>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</si>
  <si>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</si>
  <si>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</si>
  <si>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</si>
  <si>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</si>
  <si>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</si>
  <si>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</si>
  <si>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</si>
  <si>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</si>
  <si>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</si>
  <si>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</si>
  <si>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</si>
  <si>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</si>
  <si>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</si>
  <si>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</si>
  <si>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</si>
  <si>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</si>
  <si>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</si>
  <si>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</si>
  <si>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</si>
  <si>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</si>
  <si>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</si>
  <si>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</si>
  <si>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</si>
  <si>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</si>
  <si>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</si>
  <si>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</si>
  <si>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</si>
  <si>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</si>
  <si>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</si>
  <si>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</si>
  <si>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</si>
  <si>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</si>
  <si>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</si>
  <si>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</si>
  <si>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</si>
  <si>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</si>
  <si>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</si>
  <si>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</si>
  <si>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</si>
  <si>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</si>
  <si>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</si>
  <si>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</si>
  <si>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</si>
  <si>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</si>
  <si>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</si>
  <si>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</si>
  <si>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</si>
  <si>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</si>
  <si>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</si>
  <si>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</si>
  <si>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</si>
  <si>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</si>
  <si>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</si>
  <si>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</si>
  <si>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</si>
  <si>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</si>
  <si>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</si>
  <si>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</si>
  <si>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</si>
  <si>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</si>
  <si>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</si>
  <si>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</si>
  <si>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</si>
  <si>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</si>
  <si>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</si>
  <si>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</si>
  <si>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</si>
  <si>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</si>
  <si>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</si>
  <si>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</si>
  <si>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</si>
  <si>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</si>
  <si>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</si>
  <si>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</si>
  <si>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</si>
  <si>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</si>
  <si>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</si>
  <si>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</si>
  <si>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</si>
  <si>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</si>
  <si>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</si>
  <si>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</si>
  <si>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</si>
  <si>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</si>
  <si>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</si>
  <si>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</si>
  <si>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</si>
  <si>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</si>
  <si>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</si>
  <si>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</si>
  <si>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</si>
  <si>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</si>
  <si>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</si>
  <si>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</si>
  <si>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</si>
  <si>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</si>
  <si>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</si>
  <si>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</si>
  <si>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</si>
  <si>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</si>
  <si>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</si>
  <si>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</si>
  <si>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</si>
  <si>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</si>
  <si>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</si>
  <si>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</si>
  <si>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</si>
  <si>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</si>
  <si>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</si>
  <si>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</si>
  <si>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</si>
  <si>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</si>
  <si>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</si>
  <si>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</si>
  <si>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</si>
  <si>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</si>
  <si>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</si>
  <si>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</si>
  <si>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</si>
  <si>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</si>
  <si>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</si>
  <si>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</si>
  <si>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</si>
  <si>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</si>
  <si>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</si>
  <si>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</si>
  <si>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</si>
  <si>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</si>
  <si>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</si>
  <si>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</si>
  <si>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</si>
  <si>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</si>
  <si>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</si>
  <si>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</si>
  <si>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</si>
  <si>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</si>
  <si>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</si>
  <si>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</si>
  <si>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</si>
  <si>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</si>
  <si>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</si>
  <si>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</si>
  <si>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</si>
  <si>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</si>
  <si>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</si>
  <si>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</si>
  <si>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</si>
  <si>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</si>
  <si>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</si>
  <si>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</si>
  <si>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</si>
  <si>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</si>
  <si>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</si>
  <si>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</si>
  <si>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</si>
  <si>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</si>
  <si>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</si>
  <si>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</si>
  <si>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</si>
  <si>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</si>
  <si>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</si>
  <si>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</si>
  <si>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</si>
  <si>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</si>
  <si>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</si>
  <si>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</si>
  <si>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</si>
  <si>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</si>
  <si>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</si>
  <si>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</si>
  <si>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</si>
  <si>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</si>
  <si>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</si>
  <si>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</si>
  <si>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</si>
  <si>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</si>
  <si>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</si>
  <si>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</si>
  <si>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</si>
  <si>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</si>
  <si>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</si>
  <si>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</si>
  <si>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</si>
  <si>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</si>
  <si>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</si>
  <si>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</si>
  <si>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</si>
  <si>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</si>
  <si>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</si>
  <si>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</si>
  <si>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</si>
  <si>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</si>
  <si>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</si>
  <si>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</si>
  <si>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</si>
  <si>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</si>
  <si>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</si>
  <si>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</si>
  <si>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</si>
  <si>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</si>
  <si>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</si>
  <si>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</si>
  <si>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</si>
  <si>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</si>
  <si>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</si>
  <si>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</si>
  <si>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</si>
  <si>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</si>
  <si>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</si>
  <si>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</si>
  <si>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</si>
  <si>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</si>
  <si>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</si>
  <si>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</si>
  <si>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</si>
  <si>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</si>
  <si>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</si>
  <si>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</si>
  <si>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</si>
  <si>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</si>
  <si>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</si>
  <si>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</si>
  <si>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</si>
  <si>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</si>
  <si>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</si>
  <si>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</si>
  <si>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</si>
  <si>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</si>
  <si>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</si>
  <si>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</si>
  <si>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</si>
  <si>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</si>
  <si>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</si>
  <si>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</si>
  <si>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</si>
  <si>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</si>
  <si>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</si>
  <si>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</si>
  <si>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</si>
  <si>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</si>
  <si>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</si>
  <si>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</si>
  <si>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</si>
  <si>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</si>
  <si>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</si>
  <si>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</si>
  <si>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</si>
  <si>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</si>
  <si>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</si>
  <si>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</si>
  <si>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</si>
  <si>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</si>
  <si>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</si>
  <si>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</si>
  <si>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</si>
  <si>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</si>
  <si>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</si>
  <si>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</si>
  <si>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</si>
  <si>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</si>
  <si>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</si>
  <si>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</si>
  <si>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</si>
  <si>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</si>
  <si>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</si>
  <si>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</si>
  <si>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</si>
  <si>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</si>
  <si>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</si>
  <si>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</si>
  <si>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</si>
  <si>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</si>
  <si>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</si>
  <si>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</si>
  <si>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</si>
  <si>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</si>
  <si>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</si>
  <si>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</si>
  <si>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</si>
  <si>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</si>
  <si>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</si>
  <si>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</si>
  <si>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</si>
  <si>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</si>
  <si>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</si>
  <si>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</si>
  <si>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</si>
  <si>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</si>
  <si>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</si>
  <si>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</si>
  <si>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</si>
  <si>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</si>
  <si>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</si>
  <si>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</si>
  <si>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</si>
  <si>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</si>
  <si>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</si>
  <si>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</si>
  <si>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</si>
  <si>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</si>
  <si>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</si>
  <si>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</si>
  <si>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</si>
  <si>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</si>
  <si>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</si>
  <si>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</si>
  <si>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</si>
  <si>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</si>
  <si>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</si>
  <si>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</si>
  <si>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</si>
  <si>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</si>
  <si>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</si>
  <si>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</si>
  <si>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</si>
  <si>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</si>
  <si>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</si>
  <si>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</si>
  <si>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</si>
  <si>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</si>
  <si>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</si>
  <si>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</si>
  <si>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</si>
  <si>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</si>
  <si>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</si>
  <si>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</si>
  <si>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</si>
  <si>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</si>
  <si>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</si>
  <si>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</si>
  <si>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</si>
  <si>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</si>
  <si>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</si>
  <si>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</si>
  <si>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</si>
  <si>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</si>
  <si>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</si>
  <si>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</si>
  <si>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</si>
  <si>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</si>
  <si>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</si>
  <si>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</si>
  <si>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</si>
  <si>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</si>
  <si>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</si>
  <si>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</si>
  <si>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</si>
  <si>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</si>
  <si>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</si>
  <si>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</si>
  <si>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</si>
  <si>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</si>
  <si>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</si>
  <si>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</si>
  <si>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</si>
  <si>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</si>
  <si>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</si>
  <si>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</si>
  <si>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</si>
  <si>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</si>
  <si>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</si>
  <si>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</si>
  <si>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</si>
  <si>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</si>
  <si>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</si>
  <si>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</si>
  <si>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</si>
  <si>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</si>
  <si>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</si>
  <si>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</si>
  <si>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</si>
  <si>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</si>
  <si>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</si>
  <si>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</si>
  <si>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</si>
  <si>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</si>
  <si>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</si>
  <si>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</si>
  <si>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</si>
  <si>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</si>
  <si>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</si>
  <si>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</si>
  <si>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</si>
  <si>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</si>
  <si>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</si>
  <si>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</si>
  <si>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</si>
  <si>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</si>
  <si>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</si>
  <si>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</si>
  <si>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</si>
  <si>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</si>
  <si>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</si>
  <si>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</si>
  <si>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</si>
  <si>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</si>
  <si>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</si>
  <si>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</si>
  <si>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</si>
  <si>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</si>
  <si>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</si>
  <si>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</si>
  <si>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</si>
  <si>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</si>
  <si>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</si>
  <si>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</si>
  <si>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</si>
  <si>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</si>
  <si>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</si>
  <si>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</si>
  <si>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</si>
  <si>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</si>
  <si>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</si>
  <si>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</si>
  <si>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</si>
  <si>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</si>
  <si>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</si>
  <si>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</si>
  <si>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</si>
  <si>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</si>
  <si>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</si>
  <si>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</si>
  <si>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</si>
  <si>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</si>
  <si>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</si>
  <si>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</si>
  <si>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</si>
  <si>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</si>
  <si>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</si>
  <si>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</si>
  <si>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</si>
  <si>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</si>
  <si>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</si>
  <si>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</si>
  <si>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</si>
  <si>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</si>
  <si>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</si>
  <si>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</si>
  <si>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</si>
  <si>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</si>
  <si>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</si>
  <si>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</si>
  <si>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</si>
  <si>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</si>
  <si>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</si>
  <si>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</si>
  <si>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</si>
  <si>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</si>
  <si>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</si>
  <si>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</si>
  <si>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</si>
  <si>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</si>
  <si>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</si>
  <si>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</si>
  <si>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</si>
  <si>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</si>
  <si>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</si>
  <si>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</si>
  <si>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</si>
  <si>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</si>
  <si>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</si>
  <si>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</si>
  <si>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</si>
  <si>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</si>
  <si>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</si>
  <si>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</si>
  <si>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</si>
  <si>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</si>
  <si>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</si>
  <si>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</si>
  <si>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</si>
  <si>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</si>
  <si>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</si>
  <si>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</si>
  <si>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</si>
  <si>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</si>
  <si>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</si>
  <si>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</si>
  <si>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</si>
  <si>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</si>
  <si>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</si>
  <si>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</si>
  <si>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</si>
  <si>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</si>
  <si>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</si>
  <si>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</si>
  <si>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</si>
  <si>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</si>
  <si>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</si>
  <si>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</si>
  <si>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</si>
  <si>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</si>
  <si>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</si>
  <si>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</si>
  <si>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</si>
  <si>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</si>
  <si>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</si>
  <si>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</si>
  <si>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</si>
  <si>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</si>
  <si>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</si>
  <si>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</si>
  <si>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</si>
  <si>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</si>
  <si>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</si>
  <si>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</si>
  <si>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</si>
  <si>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</si>
  <si>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</si>
  <si>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</si>
  <si>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</si>
  <si>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</si>
  <si>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</si>
  <si>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</si>
  <si>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</si>
  <si>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</si>
  <si>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</si>
  <si>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</si>
  <si>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</si>
  <si>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</si>
  <si>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</si>
  <si>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</si>
  <si>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</si>
  <si>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</si>
  <si>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</si>
  <si>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</si>
  <si>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</si>
  <si>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</si>
  <si>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</si>
  <si>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</si>
  <si>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</si>
  <si>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</si>
  <si>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</si>
  <si>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</si>
  <si>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</si>
  <si>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</si>
  <si>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</si>
  <si>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</si>
  <si>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</si>
  <si>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</si>
  <si>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</si>
  <si>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</si>
  <si>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</si>
  <si>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</si>
  <si>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</si>
  <si>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</si>
  <si>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</si>
  <si>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</si>
  <si>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</si>
  <si>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</si>
  <si>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</si>
  <si>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</si>
  <si>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</si>
  <si>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</si>
  <si>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</si>
  <si>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</si>
  <si>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</si>
  <si>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</si>
  <si>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</si>
  <si>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</si>
  <si>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</si>
  <si>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</si>
  <si>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</si>
  <si>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</si>
  <si>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</si>
  <si>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</si>
  <si>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</si>
  <si>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</si>
  <si>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</si>
  <si>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</si>
  <si>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</si>
  <si>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</si>
  <si>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</si>
  <si>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</si>
  <si>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</si>
  <si>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</si>
  <si>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</si>
  <si>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</si>
  <si>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</si>
  <si>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</si>
  <si>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</si>
  <si>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</si>
  <si>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</si>
  <si>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</si>
  <si>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</si>
  <si>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</si>
  <si>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</si>
  <si>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</si>
  <si>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</si>
  <si>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</si>
  <si>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</si>
  <si>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</si>
  <si>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</si>
  <si>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</si>
  <si>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</si>
  <si>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</si>
  <si>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</si>
  <si>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</si>
  <si>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</si>
  <si>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</si>
  <si>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</si>
  <si>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</si>
  <si>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</si>
  <si>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</si>
  <si>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</si>
  <si>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</si>
  <si>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</si>
  <si>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</si>
  <si>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</si>
  <si>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</si>
  <si>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</si>
  <si>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</si>
  <si>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</si>
  <si>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</si>
  <si>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</si>
  <si>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</si>
  <si>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</si>
  <si>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</si>
  <si>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</si>
  <si>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</si>
  <si>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</si>
  <si>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</si>
  <si>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</si>
  <si>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</si>
  <si>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</si>
  <si>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</si>
  <si>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</si>
  <si>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</si>
  <si>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</si>
  <si>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</si>
  <si>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</si>
  <si>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</si>
  <si>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</si>
  <si>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</si>
  <si>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</si>
  <si>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</si>
  <si>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</si>
  <si>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</si>
  <si>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</si>
  <si>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</si>
  <si>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</si>
  <si>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</si>
  <si>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</si>
  <si>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</si>
  <si>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</si>
  <si>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</si>
  <si>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</si>
  <si>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</si>
  <si>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</si>
  <si>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</si>
  <si>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</si>
  <si>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</si>
  <si>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</si>
  <si>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</si>
  <si>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</si>
  <si>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</si>
  <si>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</si>
  <si>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</si>
  <si>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</si>
  <si>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</si>
  <si>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</si>
  <si>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</si>
  <si>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</si>
  <si>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</si>
  <si>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</si>
  <si>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</si>
  <si>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</si>
  <si>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</si>
  <si>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</si>
  <si>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</si>
  <si>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</si>
  <si>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</si>
  <si>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</si>
  <si>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</si>
  <si>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</si>
  <si>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</si>
  <si>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</si>
  <si>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</si>
  <si>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</si>
  <si>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</si>
  <si>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</si>
  <si>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</si>
  <si>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</si>
  <si>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</si>
  <si>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</si>
  <si>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</si>
  <si>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</si>
  <si>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</si>
  <si>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</si>
  <si>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</si>
  <si>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</si>
  <si>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</si>
  <si>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</si>
  <si>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</si>
  <si>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</si>
  <si>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</si>
  <si>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</si>
  <si>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</si>
  <si>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</si>
  <si>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</si>
  <si>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</si>
  <si>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</si>
  <si>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</si>
  <si>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</si>
  <si>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</si>
  <si>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</si>
  <si>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</si>
  <si>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</si>
  <si>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</si>
  <si>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</si>
  <si>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</si>
  <si>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</si>
  <si>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</si>
  <si>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</si>
  <si>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</si>
  <si>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</si>
  <si>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</si>
  <si>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</si>
  <si>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</si>
  <si>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</si>
  <si>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</si>
  <si>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</si>
  <si>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</si>
  <si>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</si>
  <si>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</si>
  <si>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</si>
  <si>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</si>
  <si>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</si>
  <si>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</si>
  <si>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</si>
  <si>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</si>
  <si>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</si>
  <si>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</si>
  <si>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</si>
  <si>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</si>
  <si>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</si>
  <si>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</si>
  <si>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</si>
  <si>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</si>
  <si>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</si>
  <si>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</si>
  <si>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</si>
  <si>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</si>
  <si>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</si>
  <si>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</si>
  <si>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</si>
  <si>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</si>
  <si>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</si>
  <si>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</si>
  <si>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</si>
  <si>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</si>
  <si>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</si>
  <si>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</si>
  <si>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</si>
  <si>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</si>
  <si>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</si>
  <si>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</si>
  <si>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</si>
  <si>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</si>
  <si>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</si>
  <si>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</si>
  <si>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</si>
  <si>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</si>
  <si>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</si>
  <si>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</si>
  <si>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</si>
  <si>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</si>
  <si>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</si>
  <si>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</si>
  <si>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</si>
  <si>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</si>
  <si>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</si>
  <si>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</si>
  <si>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</si>
  <si>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</si>
  <si>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</si>
  <si>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</si>
  <si>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</si>
  <si>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</si>
  <si>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</si>
  <si>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</si>
  <si>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</si>
  <si>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</si>
  <si>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</si>
  <si>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</si>
  <si>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</si>
  <si>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</si>
  <si>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</si>
  <si>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</si>
  <si>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</si>
  <si>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</si>
  <si>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</si>
  <si>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</si>
  <si>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</si>
  <si>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</si>
  <si>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</si>
  <si>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</si>
  <si>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</si>
  <si>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</si>
  <si>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</si>
  <si>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</si>
  <si>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</si>
  <si>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</si>
  <si>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</si>
  <si>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</si>
  <si>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</si>
  <si>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</si>
  <si>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</si>
  <si>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</si>
  <si>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</si>
  <si>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</si>
  <si>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</si>
  <si>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</si>
  <si>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</si>
  <si>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</si>
  <si>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</si>
  <si>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</si>
  <si>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</si>
  <si>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</si>
  <si>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</si>
  <si>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</si>
  <si>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</si>
  <si>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</si>
  <si>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</si>
  <si>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</si>
  <si>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</si>
  <si>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</si>
  <si>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</si>
  <si>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</si>
  <si>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</si>
  <si>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</si>
  <si>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</si>
  <si>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</si>
  <si>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</si>
  <si>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</si>
  <si>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</si>
  <si>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</si>
  <si>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</si>
  <si>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</si>
  <si>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</si>
  <si>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</si>
  <si>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</si>
  <si>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</si>
  <si>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</si>
  <si>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</si>
  <si>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</si>
  <si>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</si>
  <si>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</si>
  <si>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</si>
  <si>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</si>
  <si>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</si>
  <si>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</si>
  <si>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</si>
  <si>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</si>
  <si>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</si>
  <si>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</si>
  <si>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</si>
  <si>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</si>
  <si>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</si>
  <si>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</si>
  <si>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</si>
  <si>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</si>
  <si>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</si>
  <si>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</si>
  <si>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</si>
  <si>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</si>
  <si>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</si>
  <si>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</si>
  <si>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</si>
  <si>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</si>
  <si>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</si>
  <si>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</si>
  <si>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</si>
  <si>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</si>
  <si>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</si>
  <si>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</si>
  <si>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</si>
  <si>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</si>
  <si>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</si>
  <si>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</si>
  <si>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</si>
  <si>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</si>
  <si>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</si>
  <si>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</si>
  <si>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</si>
  <si>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</si>
  <si>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</si>
  <si>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</si>
  <si>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</si>
  <si>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</si>
  <si>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</si>
  <si>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</si>
  <si>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</si>
  <si>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</si>
  <si>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</si>
  <si>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</si>
  <si>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</si>
  <si>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</si>
  <si>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</si>
  <si>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</si>
  <si>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</si>
  <si>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</si>
  <si>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</si>
  <si>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</si>
  <si>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</si>
  <si>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</si>
  <si>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</si>
  <si>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</si>
  <si>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</si>
  <si>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</si>
  <si>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</si>
  <si>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</si>
  <si>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</si>
  <si>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</si>
  <si>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</si>
  <si>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</si>
  <si>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</si>
  <si>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</si>
  <si>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</si>
  <si>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</si>
  <si>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</si>
  <si>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</si>
  <si>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</si>
  <si>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</si>
  <si>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</si>
  <si>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</si>
  <si>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</si>
  <si>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</si>
  <si>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</si>
  <si>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</si>
  <si>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</si>
  <si>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</si>
  <si>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</si>
  <si>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</si>
  <si>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</si>
  <si>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</si>
  <si>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</si>
  <si>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</si>
  <si>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</si>
  <si>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</si>
  <si>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</si>
  <si>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</si>
  <si>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</si>
  <si>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</si>
  <si>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</si>
  <si>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</si>
  <si>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</si>
  <si>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</si>
  <si>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</si>
  <si>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</si>
  <si>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</si>
  <si>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</si>
  <si>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</si>
  <si>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</si>
  <si>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</si>
  <si>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</si>
  <si>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</si>
  <si>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</si>
  <si>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</si>
  <si>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</si>
  <si>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</si>
  <si>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</si>
  <si>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</si>
  <si>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</si>
  <si>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</si>
  <si>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</si>
  <si>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</si>
  <si>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</si>
  <si>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</si>
  <si>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</si>
  <si>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</si>
  <si>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</si>
  <si>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</si>
  <si>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</si>
  <si>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</si>
  <si>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</si>
  <si>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</si>
  <si>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</si>
  <si>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</si>
  <si>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</si>
  <si>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</si>
  <si>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</si>
  <si>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</si>
  <si>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</si>
  <si>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</si>
  <si>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</si>
  <si>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</si>
  <si>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</si>
  <si>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</si>
  <si>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</si>
  <si>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</si>
  <si>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</si>
  <si>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</si>
  <si>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</si>
  <si>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</si>
  <si>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</si>
  <si>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</si>
  <si>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</si>
  <si>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</si>
  <si>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</si>
  <si>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</si>
  <si>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</si>
  <si>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</si>
  <si>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</si>
  <si>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</si>
  <si>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</si>
  <si>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</si>
  <si>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</si>
  <si>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</si>
  <si>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</si>
  <si>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</si>
  <si>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</si>
  <si>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</si>
  <si>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</si>
  <si>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</si>
  <si>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</si>
  <si>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</si>
  <si>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</si>
  <si>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</si>
  <si>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</si>
  <si>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</si>
  <si>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</si>
  <si>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</si>
  <si>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</si>
  <si>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</si>
  <si>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</si>
  <si>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</si>
  <si>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</si>
  <si>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</si>
  <si>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</si>
  <si>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</si>
  <si>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</si>
  <si>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</si>
  <si>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</si>
  <si>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</si>
  <si>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</si>
  <si>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</si>
  <si>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</si>
  <si>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</si>
  <si>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</si>
  <si>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</si>
  <si>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</si>
  <si>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</si>
  <si>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</si>
  <si>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</si>
  <si>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</si>
  <si>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</si>
  <si>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</si>
  <si>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</si>
  <si>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</si>
  <si>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</si>
  <si>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</si>
  <si>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</si>
  <si>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</si>
  <si>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</si>
  <si>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</si>
  <si>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</si>
  <si>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</si>
  <si>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</si>
  <si>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</si>
  <si>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</si>
  <si>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</si>
  <si>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</si>
  <si>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</si>
  <si>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</si>
  <si>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</si>
  <si>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</si>
  <si>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</si>
  <si>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</si>
  <si>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</si>
  <si>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</si>
  <si>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</si>
  <si>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</si>
  <si>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</si>
  <si>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</si>
  <si>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</si>
  <si>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</si>
  <si>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</si>
  <si>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</si>
  <si>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</si>
  <si>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</si>
  <si>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</si>
  <si>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</si>
  <si>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</si>
  <si>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</si>
  <si>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</si>
  <si>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</si>
  <si>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</si>
  <si>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</si>
  <si>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</si>
  <si>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</si>
  <si>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</si>
  <si>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</si>
  <si>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</si>
  <si>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</si>
  <si>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</si>
  <si>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</si>
  <si>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</si>
  <si>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</si>
  <si>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</si>
  <si>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</si>
  <si>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</si>
  <si>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</si>
  <si>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</si>
  <si>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</si>
  <si>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</si>
  <si>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</si>
  <si>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</si>
  <si>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</si>
  <si>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</si>
  <si>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</si>
  <si>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</si>
  <si>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</si>
  <si>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</si>
  <si>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</si>
  <si>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</si>
  <si>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</si>
  <si>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</si>
  <si>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</si>
  <si>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</si>
  <si>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</si>
  <si>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</si>
  <si>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</si>
  <si>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</si>
  <si>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</si>
  <si>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</si>
  <si>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</si>
  <si>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</si>
  <si>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</si>
  <si>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</si>
  <si>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</si>
  <si>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</si>
  <si>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</si>
  <si>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</si>
  <si>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</si>
  <si>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</si>
  <si>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</si>
  <si>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</si>
  <si>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</si>
  <si>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</si>
  <si>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</si>
  <si>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</si>
  <si>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</si>
  <si>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</si>
  <si>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</si>
  <si>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</si>
  <si>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</si>
  <si>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</si>
  <si>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</si>
  <si>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</si>
  <si>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</si>
  <si>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</si>
  <si>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</si>
  <si>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</si>
  <si>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</si>
  <si>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</si>
  <si>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</si>
  <si>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</si>
  <si>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</si>
  <si>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</si>
  <si>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</si>
  <si>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</si>
  <si>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</si>
  <si>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</si>
  <si>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</si>
  <si>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</si>
  <si>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</si>
  <si>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</si>
  <si>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</si>
  <si>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</si>
  <si>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</si>
  <si>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</si>
  <si>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</si>
  <si>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</si>
  <si>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</si>
  <si>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</si>
  <si>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</si>
  <si>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</si>
  <si>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</si>
  <si>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</si>
  <si>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</si>
  <si>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</si>
  <si>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</si>
  <si>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</si>
  <si>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</si>
  <si>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</si>
  <si>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</si>
  <si>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</si>
  <si>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</si>
  <si>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</si>
  <si>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</si>
  <si>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</si>
  <si>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</si>
  <si>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</si>
  <si>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</si>
  <si>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</si>
  <si>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</si>
  <si>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</si>
  <si>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</si>
  <si>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</si>
  <si>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</si>
  <si>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</si>
  <si>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</si>
  <si>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</si>
  <si>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</si>
  <si>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</si>
  <si>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</si>
  <si>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</si>
  <si>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</si>
  <si>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</si>
  <si>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</si>
  <si>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</si>
  <si>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</si>
  <si>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</si>
  <si>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</si>
  <si>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</si>
  <si>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</si>
  <si>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</si>
  <si>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</si>
  <si>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</si>
  <si>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</si>
  <si>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</si>
  <si>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</si>
  <si>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</si>
  <si>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</si>
  <si>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</si>
  <si>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</si>
  <si>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</si>
  <si>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</si>
  <si>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</si>
  <si>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</si>
  <si>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</si>
  <si>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</si>
  <si>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</si>
  <si>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</si>
  <si>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</si>
  <si>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</si>
  <si>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</si>
  <si>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</si>
  <si>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</si>
  <si>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</si>
  <si>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</si>
  <si>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</si>
  <si>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</si>
  <si>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</si>
  <si>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</si>
  <si>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</si>
  <si>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</si>
  <si>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</si>
  <si>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</si>
  <si>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</si>
  <si>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</si>
  <si>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</si>
  <si>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</si>
  <si>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</si>
  <si>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</si>
  <si>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</si>
  <si>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</si>
  <si>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</si>
  <si>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</si>
  <si>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</si>
  <si>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</si>
  <si>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</si>
  <si>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</si>
  <si>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</si>
  <si>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</si>
  <si>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</si>
  <si>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</si>
  <si>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</si>
  <si>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</si>
  <si>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</si>
  <si>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</si>
  <si>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</si>
  <si>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</si>
  <si>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</si>
  <si>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</si>
  <si>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</si>
  <si>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</si>
  <si>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</si>
  <si>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</si>
  <si>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</si>
  <si>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</si>
  <si>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</si>
  <si>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</si>
  <si>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</si>
  <si>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</si>
  <si>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</si>
  <si>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</si>
  <si>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</si>
  <si>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</si>
  <si>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</si>
  <si>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</si>
  <si>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</si>
  <si>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</si>
  <si>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</si>
  <si>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</si>
  <si>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</si>
  <si>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</si>
  <si>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</si>
  <si>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</si>
  <si>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</si>
  <si>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</si>
  <si>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</si>
  <si>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</si>
  <si>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</si>
  <si>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</si>
  <si>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</si>
  <si>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</si>
  <si>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</si>
  <si>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</si>
  <si>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</si>
  <si>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</si>
  <si>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</si>
  <si>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</si>
  <si>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</si>
  <si>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</si>
  <si>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</si>
  <si>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</si>
  <si>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</si>
  <si>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</si>
  <si>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</si>
  <si>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</si>
  <si>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</si>
  <si>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</si>
  <si>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</si>
  <si>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</si>
  <si>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</si>
  <si>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</si>
  <si>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</si>
  <si>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</si>
  <si>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</si>
  <si>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</si>
  <si>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</si>
  <si>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</si>
  <si>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</si>
  <si>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</si>
  <si>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</si>
  <si>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</si>
  <si>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</si>
  <si>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</si>
  <si>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</si>
  <si>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</si>
  <si>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</si>
  <si>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</si>
  <si>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</si>
  <si>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</si>
  <si>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</si>
  <si>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</si>
  <si>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</si>
  <si>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</si>
  <si>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</si>
  <si>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</si>
  <si>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</si>
  <si>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</si>
  <si>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</si>
  <si>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</si>
  <si>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</si>
  <si>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</si>
  <si>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</si>
  <si>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</si>
  <si>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</si>
  <si>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</si>
  <si>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</si>
  <si>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</si>
  <si>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</si>
  <si>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</si>
  <si>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</si>
  <si>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</si>
  <si>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</si>
  <si>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</si>
  <si>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</si>
  <si>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</si>
  <si>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</si>
  <si>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</si>
  <si>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</si>
  <si>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</si>
  <si>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</si>
  <si>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</si>
  <si>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</si>
  <si>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</si>
  <si>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</si>
  <si>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</si>
  <si>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</si>
  <si>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</si>
  <si>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</si>
  <si>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</si>
  <si>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</si>
  <si>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</si>
  <si>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</si>
  <si>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</si>
  <si>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</si>
  <si>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</si>
  <si>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</si>
  <si>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</si>
  <si>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</si>
  <si>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</si>
  <si>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</si>
  <si>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</si>
  <si>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</si>
  <si>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</si>
  <si>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</si>
  <si>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</si>
  <si>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</si>
  <si>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</si>
  <si>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</si>
  <si>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</si>
  <si>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</si>
  <si>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</si>
  <si>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</si>
  <si>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</si>
  <si>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</si>
  <si>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</si>
  <si>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</si>
  <si>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</si>
  <si>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</si>
  <si>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</si>
  <si>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</si>
  <si>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</si>
  <si>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</si>
  <si>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</si>
  <si>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</si>
  <si>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</si>
  <si>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</si>
  <si>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</si>
  <si>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</si>
  <si>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</si>
  <si>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</si>
  <si>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</si>
  <si>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</si>
  <si>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</si>
  <si>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</si>
  <si>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</si>
  <si>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</si>
  <si>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</si>
  <si>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</si>
  <si>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</si>
  <si>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</si>
  <si>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</si>
  <si>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</si>
  <si>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</si>
  <si>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</si>
  <si>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</si>
  <si>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</si>
  <si>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</si>
  <si>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</si>
  <si>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</si>
  <si>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</si>
  <si>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</si>
  <si>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</si>
  <si>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</si>
  <si>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</si>
  <si>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</si>
  <si>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</si>
  <si>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</si>
  <si>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</si>
  <si>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</si>
  <si>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</si>
  <si>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</si>
  <si>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</si>
  <si>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</si>
  <si>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</si>
  <si>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</si>
  <si>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</si>
  <si>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</si>
  <si>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</si>
  <si>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</si>
  <si>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</si>
  <si>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</si>
  <si>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</si>
  <si>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</si>
  <si>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</si>
  <si>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</si>
  <si>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</si>
  <si>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</si>
  <si>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</si>
  <si>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</si>
  <si>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</si>
  <si>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</si>
  <si>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</si>
  <si>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</si>
  <si>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</si>
  <si>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</si>
  <si>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</si>
  <si>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</si>
  <si>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</si>
  <si>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</si>
  <si>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</si>
  <si>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</si>
  <si>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</si>
  <si>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</si>
  <si>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</si>
  <si>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</si>
  <si>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</si>
  <si>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</si>
  <si>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</si>
  <si>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</si>
  <si>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</si>
  <si>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</si>
  <si>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</si>
  <si>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</si>
  <si>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</si>
  <si>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</si>
  <si>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</si>
  <si>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</si>
  <si>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</si>
  <si>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</si>
  <si>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</si>
  <si>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</si>
  <si>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</si>
  <si>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</si>
  <si>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</si>
  <si>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</si>
  <si>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</si>
  <si>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</si>
  <si>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</si>
  <si>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</si>
  <si>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</si>
  <si>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</si>
  <si>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</si>
  <si>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</si>
  <si>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</si>
  <si>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</si>
  <si>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</si>
  <si>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</si>
  <si>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</si>
  <si>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</si>
  <si>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</si>
  <si>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</si>
  <si>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</si>
  <si>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</si>
  <si>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</si>
  <si>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</si>
  <si>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</si>
  <si>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</si>
  <si>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</si>
  <si>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</si>
  <si>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</si>
  <si>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</si>
  <si>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</si>
  <si>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</si>
  <si>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</si>
  <si>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</si>
  <si>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</si>
  <si>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</si>
  <si>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</si>
  <si>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</si>
  <si>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</si>
  <si>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</si>
  <si>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</si>
  <si>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</si>
  <si>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</si>
  <si>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</si>
  <si>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</si>
  <si>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</si>
  <si>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</si>
  <si>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</si>
  <si>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</si>
  <si>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</si>
  <si>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</si>
  <si>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</si>
  <si>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</si>
  <si>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</si>
  <si>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</si>
  <si>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</si>
  <si>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</si>
  <si>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</si>
  <si>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</si>
  <si>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</si>
  <si>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</si>
  <si>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</si>
  <si>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</si>
  <si>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</si>
  <si>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</si>
  <si>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</si>
  <si>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</si>
  <si>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</si>
  <si>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</si>
  <si>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</si>
  <si>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</si>
  <si>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</si>
  <si>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</si>
  <si>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</si>
  <si>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</si>
  <si>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</si>
  <si>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</si>
  <si>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</si>
  <si>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</si>
  <si>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</si>
  <si>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</si>
  <si>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</si>
  <si>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</si>
  <si>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</si>
  <si>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</si>
  <si>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</si>
  <si>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</si>
  <si>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</si>
  <si>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</si>
  <si>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</si>
  <si>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</si>
  <si>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</si>
  <si>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</si>
  <si>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</si>
  <si>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</si>
  <si>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</si>
  <si>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</si>
  <si>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</si>
  <si>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</si>
  <si>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</si>
  <si>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</si>
  <si>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</si>
  <si>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</si>
  <si>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</si>
  <si>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</si>
  <si>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</si>
  <si>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</si>
  <si>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</si>
  <si>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</si>
  <si>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</si>
  <si>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</si>
  <si>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</si>
  <si>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</si>
  <si>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</si>
  <si>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</si>
  <si>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</si>
  <si>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</si>
  <si>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</si>
  <si>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</si>
  <si>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</si>
  <si>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</si>
  <si>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</si>
  <si>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</si>
  <si>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</si>
  <si>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</si>
  <si>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</si>
  <si>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</si>
  <si>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</si>
  <si>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</si>
  <si>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</si>
  <si>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</si>
  <si>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</si>
  <si>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</si>
  <si>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</si>
  <si>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</si>
  <si>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</si>
  <si>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</si>
  <si>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</si>
  <si>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</si>
  <si>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</si>
  <si>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</si>
  <si>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</si>
  <si>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</si>
  <si>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</si>
  <si>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</si>
  <si>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</si>
  <si>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</si>
  <si>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</si>
  <si>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</si>
  <si>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</si>
  <si>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</si>
  <si>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</si>
  <si>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</si>
  <si>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</si>
  <si>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</si>
  <si>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</si>
  <si>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</si>
  <si>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</si>
  <si>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</si>
  <si>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</si>
  <si>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</si>
  <si>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</si>
  <si>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</si>
  <si>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</si>
  <si>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</si>
  <si>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</si>
  <si>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</si>
  <si>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</si>
  <si>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</si>
  <si>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</si>
  <si>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</si>
  <si>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</si>
  <si>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</si>
  <si>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</si>
  <si>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</si>
  <si>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</si>
  <si>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</si>
  <si>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</si>
  <si>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</si>
  <si>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</si>
  <si>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</si>
  <si>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</si>
  <si>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</si>
  <si>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</si>
  <si>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</si>
  <si>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</si>
  <si>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</si>
  <si>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</si>
  <si>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</si>
  <si>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</si>
  <si>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</si>
  <si>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</si>
  <si>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</si>
  <si>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</si>
  <si>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</si>
  <si>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</si>
  <si>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</si>
  <si>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</si>
  <si>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</si>
  <si>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</si>
  <si>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</si>
  <si>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</si>
  <si>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</si>
  <si>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</si>
  <si>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</si>
  <si>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</si>
  <si>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</si>
  <si>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</si>
  <si>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</si>
  <si>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</si>
  <si>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</si>
  <si>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</si>
  <si>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</si>
  <si>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</si>
  <si>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</si>
  <si>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</si>
  <si>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</si>
  <si>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</si>
  <si>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</si>
  <si>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</si>
  <si>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</si>
  <si>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</si>
  <si>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</si>
  <si>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</si>
  <si>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</si>
  <si>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</si>
  <si>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</si>
  <si>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</si>
  <si>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</si>
  <si>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</si>
  <si>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</si>
  <si>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</si>
  <si>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</si>
  <si>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</si>
  <si>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</si>
  <si>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</si>
  <si>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</si>
  <si>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</si>
  <si>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</si>
  <si>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</si>
  <si>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</si>
  <si>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</si>
  <si>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</si>
  <si>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</si>
  <si>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</si>
  <si>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</si>
  <si>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</si>
  <si>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</si>
  <si>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</si>
  <si>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</si>
  <si>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</si>
  <si>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</si>
  <si>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</si>
  <si>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</si>
  <si>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</si>
  <si>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</si>
  <si>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</si>
  <si>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</si>
  <si>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</si>
  <si>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</si>
  <si>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</si>
  <si>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</si>
  <si>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</si>
  <si>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</si>
  <si>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</si>
  <si>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</si>
  <si>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</si>
  <si>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</si>
  <si>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</si>
  <si>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</si>
  <si>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</si>
  <si>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</si>
  <si>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</si>
  <si>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</si>
  <si>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</si>
  <si>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</si>
  <si>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</si>
  <si>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</si>
  <si>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</si>
  <si>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</si>
  <si>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</si>
  <si>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</si>
  <si>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</si>
  <si>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</si>
  <si>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</si>
  <si>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</si>
  <si>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</si>
  <si>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</si>
  <si>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</si>
  <si>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</si>
  <si>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</si>
  <si>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</si>
  <si>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</si>
  <si>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</si>
  <si>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</si>
  <si>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</si>
  <si>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</si>
  <si>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</si>
  <si>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</si>
  <si>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</si>
  <si>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</si>
  <si>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</si>
  <si>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</si>
  <si>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</si>
  <si>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</si>
  <si>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</si>
  <si>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</si>
  <si>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</si>
  <si>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</si>
  <si>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</si>
  <si>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</si>
  <si>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</si>
  <si>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</si>
  <si>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</si>
  <si>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</si>
  <si>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</si>
  <si>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</si>
  <si>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</si>
  <si>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</si>
  <si>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</si>
  <si>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</si>
  <si>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</si>
  <si>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</si>
  <si>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</si>
  <si>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</si>
  <si>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</si>
  <si>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</si>
  <si>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</si>
  <si>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</si>
  <si>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</si>
  <si>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</si>
  <si>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</si>
  <si>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</si>
  <si>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</si>
  <si>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</si>
  <si>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</si>
  <si>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</si>
  <si>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</si>
  <si>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</si>
  <si>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</si>
  <si>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</si>
  <si>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</si>
  <si>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</si>
  <si>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</si>
  <si>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</si>
  <si>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</si>
  <si>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</si>
  <si>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</si>
  <si>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</si>
  <si>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</si>
  <si>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</si>
  <si>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</si>
  <si>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</si>
  <si>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</si>
  <si>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</si>
  <si>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</si>
  <si>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</si>
  <si>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</si>
  <si>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</si>
  <si>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</si>
  <si>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</si>
  <si>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</si>
  <si>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</si>
  <si>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</si>
  <si>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</si>
  <si>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</si>
  <si>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</si>
  <si>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</si>
  <si>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</si>
  <si>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</si>
  <si>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</si>
  <si>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</si>
  <si>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</si>
  <si>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</si>
  <si>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</si>
  <si>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</si>
  <si>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</si>
  <si>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</si>
  <si>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</si>
  <si>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</si>
  <si>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</si>
  <si>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</si>
  <si>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</si>
  <si>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</si>
  <si>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</si>
  <si>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</si>
  <si>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</si>
  <si>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</si>
  <si>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</si>
  <si>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</si>
  <si>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</si>
  <si>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</si>
  <si>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</si>
  <si>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</si>
  <si>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</si>
  <si>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</si>
  <si>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</si>
  <si>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</si>
  <si>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</si>
  <si>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</si>
  <si>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</si>
  <si>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</si>
  <si>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</si>
  <si>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</si>
  <si>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</si>
  <si>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</si>
  <si>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</si>
  <si>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</si>
  <si>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</si>
  <si>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</si>
  <si>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</si>
  <si>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</si>
  <si>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</si>
  <si>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</si>
  <si>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</si>
  <si>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</si>
  <si>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</si>
  <si>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</si>
  <si>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</si>
  <si>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</si>
  <si>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</si>
  <si>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</si>
  <si>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</si>
  <si>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</si>
  <si>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</si>
  <si>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</si>
  <si>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</si>
  <si>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</si>
  <si>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</si>
  <si>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</si>
  <si>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</si>
  <si>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</si>
  <si>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</si>
  <si>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</si>
  <si>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</si>
  <si>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</si>
  <si>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</si>
  <si>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</si>
  <si>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</si>
  <si>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</si>
  <si>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</si>
  <si>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</si>
  <si>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</si>
  <si>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</si>
  <si>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</si>
  <si>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</si>
  <si>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</si>
  <si>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</si>
  <si>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</si>
  <si>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</si>
  <si>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</si>
  <si>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</si>
  <si>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</si>
  <si>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</si>
  <si>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</si>
  <si>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</si>
  <si>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</si>
  <si>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</si>
  <si>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</si>
  <si>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</si>
  <si>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</si>
  <si>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</si>
  <si>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</si>
  <si>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</si>
  <si>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</si>
  <si>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</si>
  <si>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</si>
  <si>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</si>
  <si>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</si>
  <si>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</si>
  <si>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</si>
  <si>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</si>
  <si>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</si>
  <si>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</si>
  <si>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</si>
  <si>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</si>
  <si>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</si>
  <si>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</si>
  <si>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</si>
  <si>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</si>
  <si>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</si>
  <si>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</si>
  <si>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</si>
  <si>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</si>
  <si>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</si>
  <si>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</si>
  <si>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</si>
  <si>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</si>
  <si>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</si>
  <si>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</si>
  <si>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</si>
  <si>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</si>
  <si>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</si>
  <si>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</si>
  <si>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</si>
  <si>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</si>
  <si>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</si>
  <si>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</si>
  <si>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</si>
  <si>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</si>
  <si>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</si>
  <si>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</si>
  <si>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</si>
  <si>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</si>
  <si>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</si>
  <si>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</si>
  <si>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</si>
  <si>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</si>
  <si>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</si>
  <si>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</si>
  <si>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</si>
  <si>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</si>
  <si>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</si>
  <si>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</si>
  <si>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</si>
  <si>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</si>
  <si>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</si>
  <si>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</si>
  <si>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</si>
  <si>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</si>
  <si>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</si>
  <si>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</si>
  <si>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</si>
  <si>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</si>
  <si>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</si>
  <si>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</si>
  <si>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</si>
  <si>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</si>
  <si>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</si>
  <si>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</si>
  <si>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</si>
  <si>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</si>
  <si>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</si>
  <si>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</si>
  <si>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</si>
  <si>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</si>
  <si>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</si>
  <si>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</si>
  <si>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</si>
  <si>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</si>
  <si>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</si>
  <si>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</si>
  <si>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</si>
  <si>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</si>
  <si>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</si>
  <si>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</si>
  <si>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</si>
  <si>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</si>
  <si>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</si>
  <si>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</si>
  <si>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</si>
  <si>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</si>
  <si>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</si>
  <si>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</si>
  <si>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</si>
  <si>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</si>
  <si>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</si>
  <si>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</si>
  <si>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</si>
  <si>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</si>
  <si>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</si>
  <si>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</si>
  <si>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</si>
  <si>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</si>
  <si>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</si>
  <si>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</si>
  <si>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</si>
  <si>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</si>
  <si>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</si>
  <si>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</si>
  <si>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</si>
  <si>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</si>
  <si>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</si>
  <si>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</si>
  <si>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</si>
  <si>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</si>
  <si>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</si>
  <si>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</si>
  <si>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</si>
  <si>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</si>
  <si>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</si>
  <si>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</si>
  <si>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</si>
  <si>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</si>
  <si>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</si>
  <si>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</si>
  <si>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</si>
  <si>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</si>
  <si>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</si>
  <si>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</si>
  <si>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</si>
  <si>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</si>
  <si>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</si>
  <si>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</si>
  <si>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</si>
  <si>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</si>
  <si>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</si>
  <si>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</si>
  <si>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</si>
  <si>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</si>
  <si>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</si>
  <si>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</si>
  <si>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</si>
  <si>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</si>
  <si>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</si>
  <si>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</si>
  <si>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</si>
  <si>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</si>
  <si>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</si>
  <si>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</si>
  <si>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</si>
  <si>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</si>
  <si>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</si>
  <si>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</si>
  <si>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</si>
  <si>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</si>
  <si>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</si>
  <si>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</si>
  <si>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</si>
  <si>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</si>
  <si>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</si>
  <si>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</si>
  <si>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</si>
  <si>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</si>
  <si>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</si>
  <si>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</si>
  <si>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</si>
  <si>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</si>
  <si>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</si>
  <si>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</si>
  <si>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</si>
  <si>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</si>
  <si>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</si>
  <si>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</si>
  <si>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</si>
  <si>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</si>
  <si>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</si>
  <si>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</si>
  <si>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</si>
  <si>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</si>
  <si>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</si>
  <si>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</si>
  <si>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</si>
  <si>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</si>
  <si>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</si>
  <si>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</si>
  <si>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</si>
  <si>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</si>
  <si>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</si>
  <si>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</si>
  <si>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</si>
  <si>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</si>
  <si>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</si>
  <si>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</si>
  <si>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</si>
  <si>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</si>
  <si>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</si>
  <si>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</si>
  <si>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</si>
  <si>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</si>
  <si>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</si>
  <si>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</si>
  <si>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</si>
  <si>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</si>
  <si>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</si>
  <si>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</si>
  <si>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</si>
  <si>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</si>
  <si>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</si>
  <si>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</si>
  <si>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</si>
  <si>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</si>
  <si>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</si>
  <si>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</si>
  <si>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</si>
  <si>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</si>
  <si>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</si>
  <si>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</si>
  <si>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</si>
  <si>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</si>
  <si>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</si>
  <si>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</si>
  <si>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</si>
  <si>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</si>
  <si>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</si>
  <si>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</si>
  <si>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</si>
  <si>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</si>
  <si>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</si>
  <si>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</si>
  <si>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</si>
  <si>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</si>
  <si>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</si>
  <si>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</si>
  <si>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</si>
  <si>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</si>
  <si>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</si>
  <si>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</si>
  <si>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</si>
  <si>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</si>
  <si>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</si>
  <si>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</si>
  <si>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</si>
  <si>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</si>
  <si>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</si>
  <si>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</si>
  <si>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</si>
  <si>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</si>
  <si>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</si>
  <si>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</si>
  <si>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</si>
  <si>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</si>
  <si>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</si>
  <si>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</si>
  <si>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</si>
  <si>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</si>
  <si>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</si>
  <si>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</si>
  <si>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</si>
  <si>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</si>
  <si>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</si>
  <si>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</si>
  <si>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</si>
  <si>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</si>
  <si>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</si>
  <si>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</si>
  <si>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</si>
  <si>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</si>
  <si>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</si>
  <si>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</si>
  <si>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</si>
  <si>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</si>
  <si>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</si>
  <si>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</si>
  <si>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</si>
  <si>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</si>
  <si>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</si>
  <si>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</si>
  <si>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</si>
  <si>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</si>
  <si>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</si>
  <si>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</si>
  <si>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</si>
  <si>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</si>
  <si>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</si>
  <si>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</si>
  <si>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</si>
  <si>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</si>
  <si>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</si>
  <si>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</si>
  <si>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</si>
  <si>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</si>
  <si>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</si>
  <si>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</si>
  <si>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</si>
  <si>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</si>
  <si>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</si>
  <si>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</si>
  <si>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</si>
  <si>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</si>
  <si>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</si>
  <si>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</si>
  <si>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</si>
  <si>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</si>
  <si>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</si>
  <si>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</si>
  <si>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</si>
  <si>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</si>
  <si>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</si>
  <si>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</si>
  <si>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</si>
  <si>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</si>
  <si>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</si>
  <si>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</si>
  <si>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</si>
  <si>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</si>
  <si>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</si>
  <si>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</si>
  <si>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</si>
  <si>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</si>
  <si>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</si>
  <si>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</si>
  <si>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</si>
  <si>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</si>
  <si>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</si>
  <si>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</si>
  <si>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</si>
  <si>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</si>
  <si>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</si>
  <si>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</si>
  <si>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</si>
  <si>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</si>
  <si>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</si>
  <si>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</si>
  <si>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</si>
  <si>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</si>
  <si>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</si>
  <si>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</si>
  <si>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</si>
  <si>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</si>
  <si>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</si>
  <si>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</si>
  <si>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</si>
  <si>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</si>
  <si>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</si>
  <si>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</si>
  <si>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</si>
  <si>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</si>
  <si>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</si>
  <si>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</si>
  <si>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</si>
  <si>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</si>
  <si>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</si>
  <si>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</si>
  <si>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</si>
  <si>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</si>
  <si>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</si>
  <si>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</si>
  <si>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</si>
  <si>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</si>
  <si>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</si>
  <si>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</si>
  <si>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</si>
  <si>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</si>
  <si>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</si>
  <si>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</si>
  <si>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</si>
  <si>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</si>
  <si>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</si>
  <si>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</si>
  <si>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</si>
  <si>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</si>
  <si>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</si>
  <si>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</si>
  <si>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</si>
  <si>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</si>
  <si>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</si>
  <si>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</si>
  <si>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</si>
  <si>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</si>
  <si>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</si>
  <si>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</si>
  <si>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</si>
  <si>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</si>
  <si>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</si>
  <si>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</si>
  <si>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</si>
  <si>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</si>
  <si>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</si>
  <si>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</si>
  <si>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</si>
  <si>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</si>
  <si>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</si>
  <si>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</si>
  <si>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</si>
  <si>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</si>
  <si>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</si>
  <si>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</si>
  <si>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</si>
  <si>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</si>
  <si>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</si>
  <si>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</si>
  <si>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</si>
  <si>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</si>
  <si>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</si>
  <si>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</si>
  <si>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</si>
  <si>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</si>
  <si>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</si>
  <si>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</si>
  <si>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</si>
  <si>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</si>
  <si>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</si>
  <si>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</si>
  <si>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</si>
  <si>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</si>
  <si>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</si>
  <si>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</si>
  <si>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</si>
  <si>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</si>
  <si>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</si>
  <si>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</si>
  <si>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</si>
  <si>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</si>
  <si>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</si>
  <si>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</si>
  <si>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</si>
  <si>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</si>
  <si>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</si>
  <si>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</si>
  <si>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</si>
  <si>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</si>
  <si>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</si>
  <si>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</si>
  <si>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</si>
  <si>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</si>
  <si>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</si>
  <si>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</si>
  <si>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</si>
  <si>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</si>
  <si>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</si>
  <si>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</si>
  <si>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</si>
  <si>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</si>
  <si>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</si>
  <si>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</si>
  <si>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</si>
  <si>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</si>
  <si>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</si>
  <si>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</si>
  <si>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</si>
  <si>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</si>
  <si>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</si>
  <si>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</si>
  <si>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</si>
  <si>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</si>
  <si>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</si>
  <si>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</si>
  <si>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</si>
  <si>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</si>
  <si>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</si>
  <si>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</si>
  <si>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</si>
  <si>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</si>
  <si>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</si>
  <si>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</si>
  <si>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</si>
  <si>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</si>
  <si>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</si>
  <si>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</si>
  <si>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</si>
  <si>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</si>
  <si>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</si>
  <si>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</si>
  <si>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</si>
  <si>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</si>
  <si>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</si>
  <si>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</si>
  <si>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</si>
  <si>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</si>
  <si>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</si>
  <si>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</si>
  <si>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</si>
  <si>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</si>
  <si>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</si>
  <si>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</si>
  <si>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</si>
  <si>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</si>
  <si>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</si>
  <si>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</si>
  <si>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</si>
  <si>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</si>
  <si>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</si>
  <si>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</si>
  <si>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</si>
  <si>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</si>
  <si>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</si>
  <si>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</si>
  <si>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</si>
  <si>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</si>
  <si>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</si>
  <si>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</si>
  <si>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</si>
  <si>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</si>
  <si>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</si>
  <si>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</si>
  <si>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</si>
  <si>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</si>
  <si>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</si>
  <si>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</si>
  <si>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</si>
  <si>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</si>
  <si>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</si>
  <si>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</si>
  <si>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</si>
  <si>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</si>
  <si>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</si>
  <si>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</si>
  <si>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</si>
  <si>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</si>
  <si>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</si>
  <si>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</si>
  <si>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</si>
  <si>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</si>
  <si>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</si>
  <si>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</si>
  <si>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</si>
  <si>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</si>
  <si>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</si>
  <si>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</si>
  <si>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</si>
  <si>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</si>
  <si>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</si>
  <si>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</si>
  <si>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</si>
  <si>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</si>
  <si>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</si>
  <si>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</si>
  <si>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</si>
  <si>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</si>
  <si>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</si>
  <si>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</si>
  <si>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</si>
  <si>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</si>
  <si>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</si>
  <si>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</si>
  <si>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</si>
  <si>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</si>
  <si>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</si>
  <si>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</si>
  <si>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</si>
  <si>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</si>
  <si>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</si>
  <si>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</si>
  <si>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</si>
  <si>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</si>
  <si>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</si>
  <si>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</si>
  <si>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</si>
  <si>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</si>
  <si>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</si>
  <si>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</si>
  <si>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</si>
  <si>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</si>
  <si>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</si>
  <si>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</si>
  <si>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</si>
  <si>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</si>
  <si>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</si>
  <si>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</si>
  <si>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</si>
  <si>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</si>
  <si>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</si>
  <si>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</si>
  <si>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</si>
  <si>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</si>
  <si>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</si>
  <si>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</si>
  <si>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</si>
  <si>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</si>
  <si>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</si>
  <si>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</si>
  <si>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</si>
  <si>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</si>
  <si>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</si>
  <si>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</si>
  <si>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</si>
  <si>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</si>
  <si>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</si>
  <si>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</si>
  <si>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</si>
  <si>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</si>
  <si>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</si>
  <si>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</si>
  <si>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</si>
  <si>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</si>
  <si>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</si>
  <si>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</si>
  <si>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</si>
  <si>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</si>
  <si>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</si>
  <si>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</si>
  <si>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</si>
  <si>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</si>
  <si>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</si>
  <si>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</si>
  <si>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</si>
  <si>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</si>
  <si>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</si>
  <si>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</si>
  <si>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</si>
  <si>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</si>
  <si>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</si>
  <si>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</si>
  <si>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</si>
  <si>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</si>
  <si>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</si>
  <si>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</si>
  <si>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</si>
  <si>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</si>
  <si>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</si>
  <si>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</si>
  <si>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</si>
  <si>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</si>
  <si>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</si>
  <si>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</si>
  <si>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</si>
  <si>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</si>
  <si>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</si>
  <si>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</si>
  <si>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</si>
  <si>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</si>
  <si>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</si>
  <si>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</si>
  <si>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</si>
  <si>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</si>
  <si>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</si>
  <si>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</si>
  <si>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</si>
  <si>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</si>
  <si>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</si>
  <si>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</si>
  <si>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</si>
  <si>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</si>
  <si>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</si>
  <si>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</si>
  <si>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</si>
  <si>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</si>
  <si>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</si>
  <si>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</si>
  <si>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</si>
  <si>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</si>
  <si>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</si>
  <si>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</si>
  <si>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</si>
  <si>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</si>
  <si>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</si>
  <si>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</si>
  <si>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</si>
  <si>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</si>
  <si>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</si>
  <si>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</si>
  <si>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</si>
  <si>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</si>
  <si>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</si>
  <si>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</si>
  <si>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</si>
  <si>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</si>
  <si>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</si>
  <si>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</si>
  <si>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</si>
  <si>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</si>
  <si>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</si>
  <si>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</si>
  <si>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</si>
  <si>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</si>
  <si>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</si>
  <si>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</si>
  <si>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</si>
  <si>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</si>
  <si>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</si>
  <si>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</si>
  <si>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</si>
  <si>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</si>
  <si>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</si>
  <si>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</si>
  <si>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</si>
  <si>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</si>
  <si>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</si>
  <si>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</si>
  <si>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</si>
  <si>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</si>
  <si>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</si>
  <si>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</si>
  <si>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</si>
  <si>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</si>
  <si>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</si>
  <si>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</si>
  <si>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</si>
  <si>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</si>
  <si>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</si>
  <si>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</si>
  <si>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</si>
  <si>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</si>
  <si>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</si>
  <si>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</si>
  <si>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</si>
  <si>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</si>
  <si>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</si>
  <si>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</si>
  <si>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</si>
  <si>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</si>
  <si>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</si>
  <si>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</si>
  <si>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</si>
  <si>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</si>
  <si>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</si>
  <si>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</si>
  <si>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</si>
  <si>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</si>
  <si>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</si>
  <si>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</si>
  <si>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</si>
  <si>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</si>
  <si>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</si>
  <si>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</si>
  <si>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</si>
  <si>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</si>
  <si>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</si>
  <si>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</si>
  <si>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</si>
  <si>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</si>
  <si>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</si>
  <si>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</si>
  <si>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</si>
  <si>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</si>
  <si>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</si>
  <si>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</si>
  <si>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</si>
  <si>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</si>
  <si>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</si>
  <si>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</si>
  <si>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</si>
  <si>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</si>
  <si>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</si>
  <si>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</si>
  <si>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</si>
  <si>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</si>
  <si>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</si>
  <si>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</si>
  <si>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</si>
  <si>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</si>
  <si>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</si>
  <si>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</si>
  <si>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</si>
  <si>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</si>
  <si>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</si>
  <si>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</si>
  <si>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</si>
  <si>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</si>
  <si>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</si>
  <si>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</si>
  <si>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</si>
  <si>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</si>
  <si>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</si>
  <si>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</si>
  <si>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</si>
  <si>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</si>
  <si>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</si>
  <si>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</si>
  <si>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</si>
  <si>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</si>
  <si>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</si>
  <si>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</si>
  <si>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</si>
  <si>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</si>
  <si>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</si>
  <si>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</si>
  <si>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</si>
  <si>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</si>
  <si>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</si>
  <si>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</si>
  <si>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</si>
  <si>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</si>
  <si>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</si>
  <si>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</si>
  <si>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</si>
  <si>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</si>
  <si>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</si>
  <si>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</si>
  <si>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</si>
  <si>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</si>
  <si>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</si>
  <si>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</si>
  <si>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</si>
  <si>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</si>
  <si>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</si>
  <si>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</si>
  <si>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</si>
  <si>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</si>
  <si>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</si>
  <si>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</si>
  <si>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</si>
  <si>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</si>
  <si>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</si>
  <si>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</si>
  <si>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</si>
  <si>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</si>
  <si>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</si>
  <si>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</si>
  <si>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</si>
  <si>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</si>
  <si>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</si>
  <si>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</si>
  <si>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</si>
  <si>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</si>
  <si>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</si>
  <si>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</si>
  <si>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</si>
  <si>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</si>
  <si>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</si>
  <si>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</si>
  <si>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</si>
  <si>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</si>
  <si>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</si>
  <si>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</si>
  <si>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</si>
  <si>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</si>
  <si>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</si>
  <si>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</si>
  <si>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</si>
  <si>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</si>
  <si>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</si>
  <si>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</si>
  <si>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</si>
  <si>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</si>
  <si>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</si>
  <si>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</si>
  <si>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</si>
  <si>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</si>
  <si>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</si>
  <si>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</si>
  <si>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</si>
  <si>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</si>
  <si>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</si>
  <si>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</si>
  <si>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</si>
  <si>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</si>
  <si>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</si>
  <si>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</si>
  <si>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</si>
  <si>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</si>
  <si>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</si>
  <si>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</si>
  <si>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</si>
  <si>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</si>
  <si>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</si>
  <si>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</si>
  <si>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</si>
  <si>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</si>
  <si>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</si>
  <si>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</si>
  <si>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</si>
  <si>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</si>
  <si>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</si>
  <si>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</si>
  <si>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</si>
  <si>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</si>
  <si>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</si>
  <si>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</si>
  <si>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</si>
  <si>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</si>
  <si>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</si>
  <si>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</si>
  <si>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</si>
  <si>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</si>
  <si>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</si>
  <si>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</si>
  <si>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</si>
  <si>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</si>
  <si>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</si>
  <si>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</si>
  <si>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</si>
  <si>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</si>
  <si>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</si>
  <si>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</si>
  <si>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</si>
  <si>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</si>
  <si>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</si>
  <si>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</si>
  <si>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</si>
  <si>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</si>
  <si>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</si>
  <si>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</si>
  <si>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</si>
  <si>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</si>
  <si>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</si>
  <si>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</si>
  <si>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</si>
  <si>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</si>
  <si>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</si>
  <si>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</si>
  <si>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</si>
  <si>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</si>
  <si>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</si>
  <si>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</si>
  <si>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</si>
  <si>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</si>
  <si>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</si>
  <si>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</si>
  <si>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</si>
  <si>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</si>
  <si>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</si>
  <si>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</si>
  <si>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</si>
  <si>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</si>
  <si>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</si>
  <si>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</si>
  <si>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</si>
  <si>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</si>
  <si>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</si>
  <si>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</si>
  <si>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</si>
  <si>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</si>
  <si>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</si>
  <si>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</si>
  <si>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</si>
  <si>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</si>
  <si>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</si>
  <si>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</si>
  <si>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</si>
  <si>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</si>
  <si>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</si>
  <si>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</si>
  <si>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</si>
  <si>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</si>
  <si>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</si>
  <si>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</si>
  <si>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</si>
  <si>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</si>
  <si>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</si>
  <si>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</si>
  <si>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</si>
  <si>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</si>
  <si>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</si>
  <si>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</si>
  <si>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</si>
  <si>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</si>
  <si>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</si>
  <si>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</si>
  <si>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</si>
  <si>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</si>
  <si>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</si>
  <si>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</si>
  <si>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</si>
  <si>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</si>
  <si>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</si>
  <si>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</si>
  <si>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</si>
  <si>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</si>
  <si>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</si>
  <si>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</si>
  <si>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</si>
  <si>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</si>
  <si>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</si>
  <si>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</si>
  <si>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</si>
  <si>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</si>
  <si>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</si>
  <si>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</si>
  <si>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</si>
  <si>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</si>
  <si>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</si>
  <si>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</si>
  <si>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</si>
  <si>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</si>
  <si>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</si>
  <si>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</si>
  <si>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</si>
  <si>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</si>
  <si>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</si>
  <si>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</si>
  <si>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</si>
  <si>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</si>
  <si>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</si>
  <si>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</si>
  <si>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</si>
  <si>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</si>
  <si>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</si>
  <si>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</si>
  <si>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</si>
  <si>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</si>
  <si>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</si>
  <si>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</si>
  <si>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</si>
  <si>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</si>
  <si>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</si>
  <si>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</si>
  <si>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</si>
  <si>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</si>
  <si>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</si>
  <si>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</si>
  <si>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</si>
  <si>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</si>
  <si>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</si>
  <si>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</si>
  <si>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</si>
  <si>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</si>
  <si>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</si>
  <si>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</si>
  <si>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</si>
  <si>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</si>
  <si>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</si>
  <si>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</si>
  <si>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</si>
  <si>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</si>
  <si>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</si>
  <si>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</si>
  <si>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</si>
  <si>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</si>
  <si>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</si>
  <si>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</si>
  <si>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</si>
  <si>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</si>
  <si>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</si>
  <si>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</si>
  <si>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</si>
  <si>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</si>
  <si>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</si>
  <si>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</si>
  <si>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</si>
  <si>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</si>
  <si>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</si>
  <si>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</si>
  <si>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</si>
  <si>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</si>
  <si>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</si>
  <si>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</si>
  <si>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</si>
  <si>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</si>
  <si>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</si>
  <si>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</si>
  <si>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</si>
  <si>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</si>
  <si>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</si>
  <si>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</si>
  <si>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</si>
  <si>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</si>
  <si>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</si>
  <si>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</si>
  <si>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</si>
  <si>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</si>
  <si>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</si>
  <si>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</si>
  <si>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</si>
  <si>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</si>
  <si>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</si>
  <si>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</si>
  <si>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</si>
  <si>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</si>
  <si>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</si>
  <si>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</si>
  <si>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</si>
  <si>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</si>
  <si>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</si>
  <si>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</si>
  <si>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</si>
  <si>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</si>
  <si>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</si>
  <si>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</si>
  <si>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</si>
  <si>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</si>
  <si>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</si>
  <si>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</si>
  <si>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</si>
  <si>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</si>
  <si>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</si>
  <si>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</si>
  <si>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</si>
  <si>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</si>
  <si>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</si>
  <si>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</si>
  <si>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</si>
  <si>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</si>
  <si>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</si>
  <si>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</si>
  <si>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</si>
  <si>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</si>
  <si>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</si>
  <si>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</si>
  <si>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</si>
  <si>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</si>
  <si>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</si>
  <si>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</si>
  <si>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</si>
  <si>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</si>
  <si>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</si>
  <si>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</si>
  <si>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</si>
  <si>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</si>
  <si>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</si>
  <si>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</si>
  <si>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</si>
  <si>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</si>
  <si>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</si>
  <si>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</si>
  <si>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</si>
  <si>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</si>
  <si>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</si>
  <si>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</si>
  <si>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</si>
  <si>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</si>
  <si>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</si>
  <si>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</si>
  <si>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</si>
  <si>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</si>
  <si>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</si>
  <si>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</si>
  <si>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</si>
  <si>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</si>
  <si>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</si>
  <si>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</si>
  <si>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</si>
  <si>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</si>
  <si>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</si>
  <si>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</si>
  <si>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</si>
  <si>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</si>
  <si>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</si>
  <si>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</si>
  <si>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</si>
  <si>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</si>
  <si>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</si>
  <si>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</si>
  <si>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</si>
  <si>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</si>
  <si>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</si>
  <si>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</si>
  <si>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</si>
  <si>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</si>
  <si>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</si>
  <si>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</si>
  <si>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</si>
  <si>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</si>
  <si>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</si>
  <si>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</si>
  <si>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</si>
  <si>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</si>
  <si>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</si>
  <si>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</si>
  <si>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</si>
  <si>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</si>
  <si>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</si>
  <si>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</si>
  <si>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</si>
  <si>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</si>
  <si>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</si>
  <si>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</si>
  <si>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</si>
  <si>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</si>
  <si>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</si>
  <si>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</si>
  <si>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</si>
  <si>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</si>
  <si>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</si>
  <si>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</si>
  <si>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</si>
  <si>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</si>
  <si>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</si>
  <si>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</si>
  <si>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</si>
  <si>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</si>
  <si>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</si>
  <si>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</si>
  <si>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</si>
  <si>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</si>
  <si>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</si>
  <si>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</si>
  <si>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</si>
  <si>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</si>
  <si>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</si>
  <si>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</si>
  <si>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</si>
  <si>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</si>
  <si>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</si>
  <si>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</si>
  <si>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</si>
  <si>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</si>
  <si>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</si>
  <si>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</si>
  <si>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</si>
  <si>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</si>
  <si>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</si>
  <si>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</si>
  <si>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</si>
  <si>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</si>
  <si>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</si>
  <si>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</si>
  <si>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</si>
  <si>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</si>
  <si>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</si>
  <si>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</si>
  <si>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</si>
  <si>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</si>
  <si>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</si>
  <si>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</si>
  <si>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</si>
  <si>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</si>
  <si>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</si>
  <si>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</si>
  <si>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</si>
  <si>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</si>
  <si>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</si>
  <si>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</si>
  <si>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</si>
  <si>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</si>
  <si>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</si>
  <si>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</si>
  <si>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</si>
  <si>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</si>
  <si>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</si>
  <si>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</si>
  <si>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</si>
  <si>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</si>
  <si>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</si>
  <si>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</si>
  <si>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</si>
  <si>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</si>
  <si>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</si>
  <si>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</si>
  <si>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</si>
  <si>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</si>
  <si>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</si>
  <si>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</si>
  <si>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</si>
  <si>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</si>
  <si>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</si>
  <si>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</si>
  <si>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</si>
  <si>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</si>
  <si>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</si>
  <si>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</si>
  <si>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</si>
  <si>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</si>
  <si>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</si>
  <si>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</si>
  <si>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</si>
  <si>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</si>
  <si>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</si>
  <si>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</si>
  <si>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</si>
  <si>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</si>
  <si>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</si>
  <si>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</si>
  <si>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</si>
  <si>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</si>
  <si>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</si>
  <si>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</si>
  <si>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</si>
  <si>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</si>
  <si>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</si>
  <si>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</si>
  <si>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</si>
  <si>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</si>
  <si>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</si>
  <si>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</si>
  <si>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</si>
  <si>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</si>
  <si>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</si>
  <si>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</si>
  <si>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</si>
  <si>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</si>
  <si>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</si>
  <si>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</si>
  <si>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</si>
  <si>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</si>
  <si>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</si>
  <si>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</si>
  <si>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</si>
  <si>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</si>
  <si>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</si>
  <si>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</si>
  <si>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</si>
  <si>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</si>
  <si>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</si>
  <si>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</si>
  <si>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</si>
  <si>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</si>
  <si>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</si>
  <si>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</si>
  <si>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</si>
  <si>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</si>
  <si>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</si>
  <si>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</si>
  <si>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</si>
  <si>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</si>
  <si>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</si>
  <si>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</si>
  <si>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</si>
  <si>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</si>
  <si>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</si>
  <si>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</si>
  <si>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</si>
  <si>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</si>
  <si>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</si>
  <si>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</si>
  <si>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</si>
  <si>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</si>
  <si>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</si>
  <si>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</si>
  <si>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</si>
  <si>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</si>
  <si>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</si>
  <si>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</si>
  <si>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</si>
  <si>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</si>
  <si>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</si>
  <si>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</si>
  <si>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</si>
  <si>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</si>
  <si>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</si>
  <si>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</si>
  <si>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</si>
  <si>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</si>
  <si>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</si>
  <si>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</si>
  <si>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</si>
  <si>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</si>
  <si>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</si>
  <si>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</si>
  <si>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</si>
  <si>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</si>
  <si>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</si>
  <si>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</si>
  <si>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</si>
  <si>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</si>
  <si>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</si>
  <si>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</si>
  <si>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</si>
  <si>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</si>
  <si>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</si>
  <si>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</si>
  <si>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</si>
  <si>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</si>
  <si>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</si>
  <si>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</si>
  <si>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</si>
  <si>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</si>
  <si>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</si>
  <si>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</si>
  <si>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</si>
  <si>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</si>
  <si>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</si>
  <si>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</si>
  <si>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</si>
  <si>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</si>
  <si>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</si>
  <si>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</si>
  <si>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</si>
  <si>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</si>
  <si>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</si>
  <si>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</si>
  <si>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</si>
  <si>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</si>
  <si>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</si>
  <si>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</si>
  <si>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</si>
  <si>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</si>
  <si>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</si>
  <si>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</si>
  <si>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</si>
  <si>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</si>
  <si>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</si>
  <si>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</si>
  <si>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</si>
  <si>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</si>
  <si>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</si>
  <si>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</si>
  <si>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</si>
  <si>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</si>
  <si>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</si>
  <si>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</si>
  <si>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</si>
  <si>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</si>
  <si>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</si>
  <si>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</si>
  <si>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</si>
  <si>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</si>
  <si>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</si>
  <si>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</si>
  <si>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</si>
  <si>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</si>
  <si>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</si>
  <si>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</si>
  <si>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</si>
  <si>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</si>
  <si>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</si>
  <si>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</si>
  <si>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</si>
  <si>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</si>
  <si>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</si>
  <si>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</si>
  <si>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</si>
  <si>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</si>
  <si>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</si>
  <si>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</si>
  <si>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</si>
  <si>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</si>
  <si>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</si>
  <si>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</si>
  <si>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</si>
  <si>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</si>
  <si>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</si>
  <si>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</si>
  <si>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</si>
  <si>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</si>
  <si>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</si>
  <si>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</si>
  <si>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</si>
  <si>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</si>
  <si>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</si>
  <si>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</si>
  <si>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</si>
  <si>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</si>
  <si>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</si>
  <si>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</si>
  <si>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</si>
  <si>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</si>
  <si>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</si>
  <si>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</si>
  <si>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</si>
  <si>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</si>
  <si>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</si>
  <si>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</si>
  <si>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</si>
  <si>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</si>
  <si>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</si>
  <si>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</si>
  <si>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</si>
  <si>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</si>
  <si>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</si>
  <si>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</si>
  <si>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</si>
  <si>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</si>
  <si>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</si>
  <si>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</si>
  <si>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</si>
  <si>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</si>
  <si>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</si>
  <si>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</si>
  <si>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</si>
  <si>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</si>
  <si>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</si>
  <si>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</si>
  <si>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</si>
  <si>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</si>
  <si>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</si>
  <si>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</si>
  <si>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</si>
  <si>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</si>
  <si>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</si>
  <si>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</si>
  <si>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</si>
  <si>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</si>
  <si>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</si>
  <si>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</si>
  <si>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</si>
  <si>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</si>
  <si>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</si>
  <si>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</si>
  <si>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</si>
  <si>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</si>
  <si>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</si>
  <si>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</si>
  <si>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</si>
  <si>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</si>
  <si>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</si>
  <si>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</si>
  <si>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</si>
  <si>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</si>
  <si>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</si>
  <si>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</si>
  <si>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</si>
  <si>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</si>
  <si>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</si>
  <si>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</si>
  <si>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</si>
  <si>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</si>
  <si>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</si>
  <si>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</si>
  <si>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</si>
  <si>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</si>
  <si>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</si>
  <si>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</si>
  <si>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</si>
  <si>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</si>
  <si>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</si>
  <si>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</si>
  <si>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</si>
  <si>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</si>
  <si>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</si>
  <si>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</si>
  <si>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</si>
  <si>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</si>
  <si>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</si>
  <si>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</si>
  <si>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</si>
  <si>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</si>
  <si>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</si>
  <si>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</si>
  <si>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</si>
  <si>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</si>
  <si>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</si>
  <si>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</si>
  <si>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</si>
  <si>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</si>
  <si>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</si>
  <si>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</si>
  <si>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</si>
  <si>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</si>
  <si>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</si>
  <si>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</si>
  <si>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</si>
  <si>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</si>
  <si>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</si>
  <si>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</si>
  <si>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</si>
  <si>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</si>
  <si>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</si>
  <si>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</si>
  <si>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</si>
  <si>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</si>
  <si>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</si>
  <si>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</si>
  <si>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</si>
  <si>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</si>
  <si>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</si>
  <si>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</si>
  <si>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</si>
  <si>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</si>
  <si>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</si>
  <si>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</si>
  <si>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</si>
  <si>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</si>
  <si>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</si>
  <si>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</si>
  <si>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</si>
  <si>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</si>
  <si>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</si>
  <si>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</si>
  <si>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</si>
  <si>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</si>
  <si>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</si>
  <si>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</si>
  <si>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</si>
  <si>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</si>
  <si>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</si>
  <si>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</si>
  <si>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</si>
  <si>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</si>
  <si>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</si>
  <si>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</si>
  <si>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</si>
  <si>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</si>
  <si>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</si>
  <si>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</si>
  <si>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</si>
  <si>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</si>
  <si>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</si>
  <si>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</si>
  <si>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</si>
  <si>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</si>
  <si>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</si>
  <si>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</si>
  <si>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</si>
  <si>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</si>
  <si>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</si>
  <si>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</si>
  <si>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</si>
  <si>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</si>
  <si>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</si>
  <si>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</si>
  <si>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</si>
  <si>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</si>
  <si>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</si>
  <si>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</si>
  <si>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</si>
  <si>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</si>
  <si>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</si>
  <si>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</si>
  <si>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</si>
  <si>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</si>
  <si>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</si>
  <si>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</si>
  <si>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</si>
  <si>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</si>
  <si>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</si>
  <si>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</si>
  <si>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</si>
  <si>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</si>
  <si>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</si>
  <si>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</si>
  <si>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</si>
  <si>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</si>
  <si>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</si>
  <si>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</si>
  <si>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</si>
  <si>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</si>
  <si>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</si>
  <si>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</si>
  <si>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</si>
  <si>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</si>
  <si>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</si>
  <si>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</si>
  <si>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</si>
  <si>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</si>
  <si>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</si>
  <si>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</si>
  <si>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</si>
  <si>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</si>
  <si>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</si>
  <si>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</si>
  <si>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</si>
  <si>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</si>
  <si>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</si>
  <si>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</si>
  <si>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</si>
  <si>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</si>
  <si>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</si>
  <si>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</si>
  <si>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</si>
  <si>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</si>
  <si>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</si>
  <si>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</si>
  <si>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</si>
  <si>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</si>
  <si>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</si>
  <si>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</si>
  <si>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</si>
  <si>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</si>
  <si>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</si>
  <si>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</si>
  <si>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</si>
  <si>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</si>
  <si>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</si>
  <si>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</si>
  <si>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</si>
  <si>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</si>
  <si>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</si>
  <si>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</si>
  <si>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</si>
  <si>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</si>
  <si>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</si>
  <si>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</si>
  <si>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</si>
  <si>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</si>
  <si>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</si>
  <si>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</si>
  <si>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</si>
  <si>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</si>
  <si>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</si>
  <si>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</si>
  <si>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</si>
  <si>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</si>
  <si>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</si>
  <si>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</si>
  <si>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</si>
  <si>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</si>
  <si>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</si>
  <si>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</si>
  <si>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</si>
  <si>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</si>
  <si>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</si>
  <si>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</si>
  <si>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</si>
  <si>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</si>
  <si>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</si>
  <si>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</si>
  <si>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</si>
  <si>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</si>
  <si>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</si>
  <si>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</si>
  <si>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</si>
  <si>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</si>
  <si>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</si>
  <si>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</si>
  <si>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</si>
  <si>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</si>
  <si>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</si>
  <si>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</si>
  <si>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</si>
  <si>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</si>
  <si>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</si>
  <si>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</si>
  <si>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</si>
  <si>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</si>
  <si>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</si>
  <si>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</si>
  <si>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</si>
  <si>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</si>
  <si>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</si>
  <si>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</si>
  <si>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</si>
  <si>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</si>
  <si>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</si>
  <si>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</si>
  <si>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</si>
  <si>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</si>
  <si>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</si>
  <si>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</si>
  <si>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</si>
  <si>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</si>
  <si>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</si>
  <si>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</si>
  <si>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</si>
  <si>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</si>
  <si>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</si>
  <si>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</si>
  <si>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</si>
  <si>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</si>
  <si>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</si>
  <si>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</si>
  <si>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</si>
  <si>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</si>
  <si>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</si>
  <si>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</si>
  <si>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</si>
  <si>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</si>
  <si>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</si>
  <si>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</si>
  <si>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</si>
  <si>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</si>
  <si>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</si>
  <si>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</si>
  <si>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</si>
  <si>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</si>
  <si>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</si>
  <si>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</si>
  <si>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</si>
  <si>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</si>
  <si>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</si>
  <si>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</si>
  <si>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</si>
  <si>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</si>
  <si>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</si>
  <si>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</si>
  <si>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</si>
  <si>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</si>
  <si>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</si>
  <si>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</si>
  <si>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</si>
  <si>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</si>
  <si>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</si>
  <si>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</si>
  <si>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</si>
  <si>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</si>
  <si>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</si>
  <si>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</si>
  <si>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</si>
  <si>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</si>
  <si>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</si>
  <si>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</si>
  <si>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</si>
  <si>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</si>
  <si>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</si>
  <si>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</si>
  <si>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</si>
  <si>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</si>
  <si>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</si>
  <si>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</si>
  <si>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</si>
  <si>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</si>
  <si>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</si>
  <si>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</si>
  <si>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</si>
  <si>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</si>
  <si>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</si>
  <si>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</si>
  <si>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</si>
  <si>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</si>
  <si>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</si>
  <si>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</si>
  <si>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</si>
  <si>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</si>
  <si>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</si>
  <si>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</si>
  <si>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</si>
  <si>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</si>
  <si>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</si>
  <si>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</si>
  <si>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</si>
  <si>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</si>
  <si>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</si>
  <si>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</si>
  <si>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</si>
  <si>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</si>
  <si>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</si>
  <si>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</si>
  <si>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</si>
  <si>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</si>
  <si>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</si>
  <si>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</si>
  <si>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</si>
  <si>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</si>
  <si>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</si>
  <si>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</si>
  <si>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</si>
  <si>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</si>
  <si>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</si>
  <si>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</si>
  <si>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</si>
  <si>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</si>
  <si>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</si>
  <si>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</si>
  <si>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</si>
  <si>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</si>
  <si>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</si>
  <si>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</si>
  <si>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</si>
  <si>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</si>
  <si>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</si>
  <si>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</si>
  <si>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</si>
  <si>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</si>
  <si>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</si>
  <si>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</si>
  <si>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</si>
  <si>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</si>
  <si>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</si>
  <si>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</si>
  <si>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</si>
  <si>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</si>
  <si>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</si>
  <si>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</si>
  <si>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</si>
  <si>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</si>
  <si>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</si>
  <si>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</si>
  <si>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</si>
  <si>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</si>
  <si>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</si>
  <si>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</si>
  <si>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</si>
  <si>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</si>
  <si>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</si>
  <si>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</si>
  <si>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</si>
  <si>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</si>
  <si>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</si>
  <si>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</si>
  <si>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</si>
  <si>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</si>
  <si>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</si>
  <si>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</si>
  <si>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</si>
  <si>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</si>
  <si>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</si>
  <si>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</si>
  <si>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</si>
  <si>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</si>
  <si>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</si>
  <si>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</si>
  <si>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</si>
  <si>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</si>
  <si>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</si>
  <si>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</si>
  <si>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</si>
  <si>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</si>
  <si>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</si>
  <si>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</si>
  <si>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</si>
  <si>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</si>
  <si>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</si>
  <si>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</si>
  <si>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</si>
  <si>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</si>
  <si>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</si>
  <si>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</si>
  <si>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</si>
  <si>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</si>
  <si>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</si>
  <si>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</si>
  <si>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</si>
  <si>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</si>
  <si>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</si>
  <si>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</si>
  <si>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</si>
  <si>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</si>
  <si>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</si>
  <si>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</si>
  <si>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</si>
  <si>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</si>
  <si>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</si>
  <si>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</si>
  <si>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</si>
  <si>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</si>
  <si>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</si>
  <si>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</si>
  <si>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</si>
  <si>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</si>
  <si>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</si>
  <si>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</si>
  <si>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</si>
  <si>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</si>
  <si>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</si>
  <si>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</si>
  <si>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</si>
  <si>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</si>
  <si>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</si>
  <si>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</si>
  <si>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</si>
  <si>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</si>
  <si>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</si>
  <si>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</si>
  <si>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</si>
  <si>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</si>
  <si>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</si>
  <si>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</si>
  <si>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</si>
  <si>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</si>
  <si>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</si>
  <si>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</si>
  <si>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</si>
  <si>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</si>
  <si>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</si>
  <si>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</si>
  <si>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</si>
  <si>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</si>
  <si>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</si>
  <si>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</si>
  <si>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</si>
  <si>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</si>
  <si>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</si>
  <si>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</si>
  <si>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</si>
  <si>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</si>
  <si>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</si>
  <si>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</si>
  <si>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</si>
  <si>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</si>
  <si>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</si>
  <si>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</si>
  <si>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</si>
  <si>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</si>
  <si>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</si>
  <si>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</si>
  <si>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</si>
  <si>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</si>
  <si>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</si>
  <si>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</si>
  <si>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</si>
  <si>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</si>
  <si>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</si>
  <si>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</si>
  <si>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</si>
  <si>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</si>
  <si>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</si>
  <si>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</si>
  <si>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</si>
  <si>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</si>
  <si>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</si>
  <si>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</si>
  <si>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</si>
  <si>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</si>
  <si>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</si>
  <si>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</si>
  <si>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</si>
  <si>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</si>
  <si>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</si>
  <si>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</si>
  <si>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</si>
  <si>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</si>
  <si>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</si>
  <si>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</si>
  <si>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</si>
  <si>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</si>
  <si>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</si>
  <si>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</si>
  <si>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</si>
  <si>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</si>
  <si>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</si>
  <si>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</si>
  <si>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</si>
  <si>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</si>
  <si>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</si>
  <si>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</si>
  <si>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</si>
  <si>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</si>
  <si>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</si>
  <si>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</si>
  <si>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</si>
  <si>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</si>
  <si>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</si>
  <si>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</si>
  <si>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</si>
  <si>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</si>
  <si>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</si>
  <si>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</si>
  <si>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</si>
  <si>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</si>
  <si>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</si>
  <si>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</si>
  <si>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</si>
  <si>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</si>
  <si>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</si>
  <si>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</si>
  <si>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</si>
  <si>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</si>
  <si>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</si>
  <si>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</si>
  <si>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</si>
  <si>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</si>
  <si>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</si>
  <si>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</si>
  <si>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</si>
  <si>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</si>
  <si>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</si>
  <si>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</si>
  <si>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</si>
  <si>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</si>
  <si>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</si>
  <si>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</si>
  <si>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</si>
  <si>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</si>
  <si>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</si>
  <si>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</si>
  <si>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</si>
  <si>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</si>
  <si>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</si>
  <si>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</si>
  <si>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</si>
  <si>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</si>
  <si>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</si>
  <si>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</si>
  <si>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</si>
  <si>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</si>
  <si>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</si>
  <si>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</si>
  <si>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</si>
  <si>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</si>
  <si>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</si>
  <si>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</si>
  <si>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</si>
  <si>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</si>
  <si>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</si>
  <si>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</si>
  <si>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</si>
  <si>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</si>
  <si>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</si>
  <si>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</si>
  <si>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</si>
  <si>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</si>
  <si>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</si>
  <si>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</si>
  <si>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</si>
  <si>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</si>
  <si>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</si>
  <si>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</si>
  <si>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</si>
  <si>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</si>
  <si>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</si>
  <si>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</si>
  <si>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</si>
  <si>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</si>
  <si>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</si>
  <si>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</si>
  <si>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</si>
  <si>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</si>
  <si>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</si>
  <si>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</si>
  <si>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</si>
  <si>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</si>
  <si>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</si>
  <si>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</si>
  <si>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</si>
  <si>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</si>
  <si>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</si>
  <si>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</si>
  <si>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</si>
  <si>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</si>
  <si>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</si>
  <si>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</si>
  <si>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</si>
  <si>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</si>
  <si>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</si>
  <si>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</si>
  <si>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</si>
  <si>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</si>
  <si>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</si>
  <si>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</si>
  <si>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</si>
  <si>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</si>
  <si>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</si>
  <si>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</si>
  <si>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</si>
  <si>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</si>
  <si>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</si>
  <si>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</si>
  <si>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</si>
  <si>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</si>
  <si>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</si>
  <si>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</si>
  <si>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</si>
  <si>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</si>
  <si>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</si>
  <si>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</si>
  <si>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</si>
  <si>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</si>
  <si>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</si>
  <si>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</si>
  <si>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</si>
  <si>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</si>
  <si>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</si>
  <si>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</si>
  <si>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</si>
  <si>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</si>
  <si>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</si>
  <si>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</si>
  <si>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</si>
  <si>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</si>
  <si>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</si>
  <si>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</si>
  <si>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</si>
  <si>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</si>
  <si>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</si>
  <si>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</si>
  <si>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</si>
  <si>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</si>
  <si>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</si>
  <si>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</si>
  <si>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</si>
  <si>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</si>
  <si>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</si>
  <si>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</si>
  <si>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</si>
  <si>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</si>
  <si>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</si>
  <si>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</si>
  <si>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</si>
  <si>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</si>
  <si>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</si>
  <si>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</si>
  <si>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</si>
  <si>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</si>
  <si>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</si>
  <si>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</si>
  <si>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</si>
  <si>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</si>
  <si>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</si>
  <si>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</si>
  <si>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</si>
  <si>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</si>
  <si>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</si>
  <si>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</si>
  <si>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</si>
  <si>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</si>
  <si>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</si>
  <si>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</si>
  <si>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</si>
  <si>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</si>
  <si>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</si>
  <si>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</si>
  <si>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</si>
  <si>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</si>
  <si>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</si>
  <si>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</si>
  <si>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</si>
  <si>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</si>
  <si>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</si>
  <si>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</si>
  <si>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</si>
  <si>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</si>
  <si>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</si>
  <si>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</si>
  <si>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</si>
  <si>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</si>
  <si>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</si>
  <si>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</si>
  <si>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</si>
  <si>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</si>
  <si>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</si>
  <si>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</si>
  <si>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</si>
  <si>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</si>
  <si>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</si>
  <si>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</si>
  <si>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</si>
  <si>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</si>
  <si>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</si>
  <si>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</si>
  <si>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</si>
  <si>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</si>
  <si>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</si>
  <si>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</si>
  <si>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</si>
  <si>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</si>
  <si>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</si>
  <si>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</si>
  <si>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</si>
  <si>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</si>
  <si>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</si>
  <si>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</si>
  <si>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</si>
  <si>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</si>
  <si>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</si>
  <si>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</si>
  <si>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</si>
  <si>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</si>
  <si>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</si>
  <si>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</si>
  <si>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</si>
  <si>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</si>
  <si>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</si>
  <si>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</si>
  <si>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</si>
  <si>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</si>
  <si>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</si>
  <si>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</si>
  <si>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</si>
  <si>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</si>
  <si>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</si>
  <si>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</si>
  <si>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</si>
  <si>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</si>
  <si>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</si>
  <si>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</si>
  <si>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</si>
  <si>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</si>
  <si>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</si>
  <si>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</si>
  <si>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</si>
  <si>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</si>
  <si>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</si>
  <si>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</si>
  <si>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</si>
  <si>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</si>
  <si>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</si>
  <si>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</si>
  <si>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</si>
  <si>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</si>
  <si>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</si>
  <si>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</si>
  <si>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</si>
  <si>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</si>
  <si>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</si>
  <si>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</si>
  <si>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</si>
  <si>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</si>
  <si>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</si>
  <si>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</si>
  <si>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</si>
  <si>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</si>
  <si>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</si>
  <si>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</si>
  <si>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</si>
  <si>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</si>
  <si>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</si>
  <si>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</si>
  <si>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</si>
  <si>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</si>
  <si>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</si>
  <si>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</si>
  <si>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</si>
  <si>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</si>
  <si>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</si>
  <si>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</si>
  <si>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</si>
  <si>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</si>
  <si>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</si>
  <si>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</si>
  <si>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</si>
  <si>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</si>
  <si>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</si>
  <si>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</si>
  <si>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</si>
  <si>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</si>
  <si>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</si>
  <si>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</si>
  <si>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</si>
  <si>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</si>
  <si>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</si>
  <si>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</si>
  <si>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</si>
  <si>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</si>
  <si>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</si>
  <si>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</si>
  <si>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</si>
  <si>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</si>
  <si>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</si>
  <si>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</si>
  <si>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</si>
  <si>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</si>
  <si>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</si>
  <si>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</si>
  <si>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</si>
  <si>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</si>
  <si>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</si>
  <si>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</si>
  <si>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</si>
  <si>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</si>
  <si>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</si>
  <si>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</si>
  <si>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</si>
  <si>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</si>
  <si>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</si>
  <si>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</si>
  <si>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</si>
  <si>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</si>
  <si>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</si>
  <si>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</si>
  <si>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</si>
  <si>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</si>
  <si>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</si>
  <si>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</si>
  <si>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</si>
  <si>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</si>
  <si>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</si>
  <si>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</si>
  <si>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</si>
  <si>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</si>
  <si>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</si>
  <si>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</si>
  <si>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</si>
  <si>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</si>
  <si>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</si>
  <si>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</si>
  <si>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</si>
  <si>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</si>
  <si>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</si>
  <si>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</si>
  <si>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</si>
  <si>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</si>
  <si>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</si>
  <si>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</si>
  <si>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</si>
  <si>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</si>
  <si>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</si>
  <si>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</si>
  <si>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</si>
  <si>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</si>
  <si>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</si>
  <si>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</si>
  <si>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</si>
  <si>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</si>
  <si>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</si>
  <si>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</si>
  <si>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</si>
  <si>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</si>
  <si>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</si>
  <si>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</si>
  <si>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</si>
  <si>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</si>
  <si>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</si>
  <si>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</si>
  <si>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</si>
  <si>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</si>
  <si>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</si>
  <si>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</si>
  <si>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</si>
  <si>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</si>
  <si>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</si>
  <si>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</si>
  <si>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</si>
  <si>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</si>
  <si>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</si>
  <si>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</si>
  <si>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</si>
  <si>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</si>
  <si>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</si>
  <si>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</si>
  <si>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</si>
  <si>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</si>
  <si>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</si>
  <si>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</si>
  <si>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</si>
  <si>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</si>
  <si>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</si>
  <si>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</si>
  <si>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</si>
  <si>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</si>
  <si>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</si>
  <si>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</si>
  <si>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</si>
  <si>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</si>
  <si>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</si>
  <si>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</si>
  <si>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</si>
  <si>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</si>
  <si>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</si>
  <si>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</si>
  <si>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</si>
  <si>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</si>
  <si>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</si>
  <si>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</si>
  <si>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</si>
  <si>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</si>
  <si>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</si>
  <si>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</si>
  <si>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</si>
  <si>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</si>
  <si>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</si>
  <si>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</si>
  <si>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</si>
  <si>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</si>
  <si>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</si>
  <si>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</si>
  <si>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</si>
  <si>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</si>
  <si>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</si>
  <si>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</si>
  <si>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</si>
  <si>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</si>
  <si>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</si>
  <si>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</si>
  <si>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</si>
  <si>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</si>
  <si>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</si>
  <si>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</si>
  <si>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</si>
  <si>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</si>
  <si>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</si>
  <si>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</si>
  <si>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</si>
  <si>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</si>
  <si>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</si>
  <si>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</si>
  <si>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</si>
  <si>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</si>
  <si>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</si>
  <si>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</si>
  <si>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</si>
  <si>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</si>
  <si>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</si>
  <si>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</si>
  <si>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</si>
  <si>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</si>
  <si>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</si>
  <si>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</si>
  <si>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</si>
  <si>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</si>
  <si>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</si>
  <si>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</si>
  <si>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</si>
  <si>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</si>
  <si>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</si>
  <si>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</si>
  <si>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</si>
  <si>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</si>
  <si>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</si>
  <si>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</si>
  <si>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</si>
  <si>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</si>
  <si>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</si>
  <si>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</si>
  <si>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</si>
  <si>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</si>
  <si>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</si>
  <si>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</si>
  <si>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</si>
  <si>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</si>
  <si>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</si>
  <si>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</si>
  <si>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</si>
  <si>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</si>
  <si>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</si>
  <si>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</si>
  <si>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</si>
  <si>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</si>
  <si>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</si>
  <si>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</si>
  <si>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</si>
  <si>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</si>
  <si>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</si>
  <si>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</si>
  <si>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</si>
  <si>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</si>
  <si>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</si>
  <si>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</si>
  <si>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</si>
  <si>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</si>
  <si>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</si>
  <si>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</si>
  <si>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</si>
  <si>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</si>
  <si>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</si>
  <si>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</si>
  <si>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</si>
  <si>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</si>
  <si>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</si>
  <si>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</si>
  <si>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</si>
  <si>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</si>
  <si>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</si>
  <si>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</si>
  <si>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</si>
  <si>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</si>
  <si>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</si>
  <si>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</si>
  <si>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</si>
  <si>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</si>
  <si>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</si>
  <si>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</si>
  <si>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</si>
  <si>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</si>
  <si>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</si>
  <si>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</si>
  <si>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</si>
  <si>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</si>
  <si>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</si>
  <si>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</si>
  <si>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</si>
  <si>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</si>
  <si>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</si>
  <si>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</si>
  <si>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</si>
  <si>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</si>
  <si>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</si>
  <si>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</si>
  <si>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</si>
  <si>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</si>
  <si>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</si>
  <si>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</si>
  <si>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</si>
  <si>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</si>
  <si>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</si>
  <si>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</si>
  <si>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</si>
  <si>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</si>
  <si>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</si>
  <si>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</si>
  <si>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</si>
  <si>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</si>
  <si>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</si>
  <si>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</si>
  <si>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</si>
  <si>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</si>
  <si>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</si>
  <si>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</si>
  <si>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</si>
  <si>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</si>
  <si>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</si>
  <si>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</si>
  <si>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</si>
  <si>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</si>
  <si>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</si>
  <si>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</si>
  <si>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</si>
  <si>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</si>
  <si>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</si>
  <si>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</si>
  <si>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</si>
  <si>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</si>
  <si>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</si>
  <si>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</si>
  <si>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</si>
  <si>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</si>
  <si>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</si>
  <si>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</si>
  <si>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</si>
  <si>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</si>
  <si>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</si>
  <si>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</si>
  <si>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</si>
  <si>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</si>
  <si>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</si>
  <si>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</si>
  <si>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</si>
  <si>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</si>
  <si>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</si>
  <si>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</si>
  <si>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</si>
  <si>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</si>
  <si>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</si>
  <si>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</si>
  <si>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</si>
  <si>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</si>
  <si>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</si>
  <si>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</si>
  <si>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</si>
  <si>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</si>
  <si>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</si>
  <si>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</si>
  <si>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</si>
  <si>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</si>
  <si>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</si>
  <si>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</si>
  <si>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</si>
  <si>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</si>
  <si>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</si>
  <si>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</si>
  <si>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</si>
  <si>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</si>
  <si>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</si>
  <si>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</si>
  <si>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</si>
  <si>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</si>
  <si>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</si>
  <si>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</si>
  <si>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</si>
  <si>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</si>
  <si>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</si>
  <si>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</si>
  <si>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</si>
  <si>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</si>
  <si>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</si>
  <si>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</si>
  <si>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</si>
  <si>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</si>
  <si>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</si>
  <si>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</si>
  <si>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</si>
  <si>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</si>
  <si>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</si>
  <si>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</si>
  <si>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</si>
  <si>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</si>
  <si>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</si>
  <si>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</si>
  <si>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</si>
  <si>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</si>
  <si>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</si>
  <si>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</si>
  <si>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</si>
  <si>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</si>
  <si>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</si>
  <si>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</si>
  <si>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</si>
  <si>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</si>
  <si>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</si>
  <si>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</si>
  <si>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</si>
  <si>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</si>
  <si>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</si>
  <si>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</si>
  <si>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</si>
  <si>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</si>
  <si>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</si>
  <si>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</si>
  <si>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</si>
  <si>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</si>
  <si>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</si>
  <si>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</si>
  <si>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</si>
  <si>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</si>
  <si>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</si>
  <si>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</si>
  <si>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</si>
  <si>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</si>
  <si>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</si>
  <si>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</si>
  <si>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</si>
  <si>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</si>
  <si>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</si>
  <si>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</si>
  <si>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</si>
  <si>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</si>
  <si>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</si>
  <si>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</si>
  <si>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</si>
  <si>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</si>
  <si>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</si>
  <si>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</si>
  <si>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</si>
  <si>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</si>
  <si>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</si>
  <si>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</si>
  <si>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</si>
  <si>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</si>
  <si>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</si>
  <si>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</si>
  <si>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</si>
  <si>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</si>
  <si>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</si>
  <si>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</si>
  <si>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</si>
  <si>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</si>
  <si>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</si>
  <si>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</si>
  <si>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</si>
  <si>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</si>
  <si>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</si>
  <si>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</si>
  <si>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</si>
  <si>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</si>
  <si>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</si>
  <si>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</si>
  <si>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</si>
  <si>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</si>
  <si>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</si>
  <si>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</si>
  <si>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</si>
  <si>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</si>
  <si>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</si>
  <si>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</si>
  <si>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</si>
  <si>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</si>
  <si>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</si>
  <si>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</si>
  <si>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</si>
  <si>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</si>
  <si>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</si>
  <si>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</si>
  <si>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</si>
  <si>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</si>
  <si>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</si>
  <si>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</si>
  <si>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</si>
  <si>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</si>
  <si>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</si>
  <si>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</si>
  <si>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</si>
  <si>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</si>
  <si>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</si>
  <si>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</si>
  <si>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</si>
  <si>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</si>
  <si>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</si>
  <si>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</si>
  <si>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</si>
  <si>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</si>
  <si>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</si>
  <si>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</si>
  <si>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</si>
  <si>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</si>
  <si>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</si>
  <si>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</si>
  <si>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</si>
  <si>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</si>
  <si>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</si>
  <si>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</si>
  <si>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</si>
  <si>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</si>
  <si>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</si>
  <si>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</si>
  <si>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</si>
  <si>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</si>
  <si>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</si>
  <si>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</si>
  <si>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</si>
  <si>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</si>
  <si>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</si>
  <si>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</si>
  <si>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</si>
  <si>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</si>
  <si>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</si>
  <si>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</si>
  <si>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</si>
  <si>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</si>
  <si>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</si>
  <si>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</si>
  <si>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</si>
  <si>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</si>
  <si>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</si>
  <si>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</si>
  <si>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</si>
  <si>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</si>
  <si>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</si>
  <si>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</si>
  <si>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</si>
  <si>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</si>
  <si>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</si>
  <si>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</si>
  <si>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</si>
  <si>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</si>
  <si>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</si>
  <si>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</si>
  <si>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</si>
  <si>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</si>
  <si>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</si>
  <si>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</si>
  <si>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</si>
  <si>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</si>
  <si>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</si>
  <si>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</si>
  <si>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</si>
  <si>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</si>
  <si>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</si>
  <si>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</si>
  <si>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</si>
  <si>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</si>
  <si>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</si>
  <si>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</si>
  <si>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</si>
  <si>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</si>
  <si>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</si>
  <si>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</si>
  <si>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</si>
  <si>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</si>
  <si>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</si>
  <si>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</si>
  <si>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</si>
  <si>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</si>
  <si>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</si>
  <si>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</si>
  <si>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</si>
  <si>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</si>
  <si>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</si>
  <si>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</si>
  <si>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</si>
  <si>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</si>
  <si>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</si>
  <si>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</si>
  <si>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</si>
  <si>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</si>
  <si>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</si>
  <si>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</si>
  <si>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</si>
  <si>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</si>
  <si>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</si>
  <si>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</si>
  <si>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</si>
  <si>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</si>
  <si>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</si>
  <si>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</si>
  <si>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</si>
  <si>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</si>
  <si>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</si>
  <si>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</si>
  <si>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</si>
  <si>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</si>
  <si>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</si>
  <si>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</si>
  <si>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</si>
  <si>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</si>
  <si>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</si>
  <si>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</si>
  <si>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</si>
  <si>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</si>
  <si>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</si>
  <si>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</si>
  <si>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</si>
  <si>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</si>
  <si>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</si>
  <si>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</si>
  <si>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</si>
  <si>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</si>
  <si>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</si>
  <si>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</si>
  <si>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</si>
  <si>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</si>
  <si>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</si>
  <si>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</si>
  <si>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</si>
  <si>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</si>
  <si>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</si>
  <si>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</si>
  <si>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</si>
  <si>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</si>
  <si>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</si>
  <si>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</si>
  <si>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</si>
  <si>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</si>
  <si>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</si>
  <si>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</si>
  <si>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</si>
  <si>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</si>
  <si>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</si>
  <si>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</si>
  <si>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</si>
  <si>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</si>
  <si>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</si>
  <si>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</si>
  <si>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</si>
  <si>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</si>
  <si>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</si>
  <si>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</si>
  <si>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</si>
  <si>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</si>
  <si>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</si>
  <si>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</si>
  <si>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</si>
  <si>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</si>
  <si>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</si>
  <si>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</si>
  <si>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</si>
  <si>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</si>
  <si>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</si>
  <si>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</si>
  <si>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</si>
  <si>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</si>
  <si>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</si>
  <si>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</si>
  <si>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</si>
  <si>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</si>
  <si>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</si>
  <si>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</si>
  <si>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</si>
  <si>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</si>
  <si>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</si>
  <si>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</si>
  <si>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</si>
  <si>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</si>
  <si>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</si>
  <si>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</si>
  <si>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</si>
  <si>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</si>
  <si>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</si>
  <si>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</si>
  <si>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</si>
  <si>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</si>
  <si>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</si>
  <si>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</si>
  <si>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</si>
  <si>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</si>
  <si>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</si>
  <si>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</si>
  <si>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</si>
  <si>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</si>
  <si>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</si>
  <si>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</si>
  <si>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</si>
  <si>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</si>
  <si>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</si>
  <si>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</si>
  <si>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</si>
  <si>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</si>
  <si>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</si>
  <si>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</si>
  <si>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</si>
  <si>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</si>
  <si>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</si>
  <si>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</si>
  <si>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</si>
  <si>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</si>
  <si>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</si>
  <si>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</si>
  <si>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</si>
  <si>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</si>
  <si>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</si>
  <si>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</si>
  <si>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</si>
  <si>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</si>
  <si>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</si>
  <si>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</si>
  <si>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</si>
  <si>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</si>
  <si>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</si>
  <si>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</si>
  <si>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</si>
  <si>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</si>
  <si>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</si>
  <si>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</si>
  <si>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</si>
  <si>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</si>
  <si>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</si>
  <si>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</si>
  <si>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</si>
  <si>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</si>
  <si>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</si>
  <si>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</si>
  <si>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</si>
  <si>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</si>
  <si>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</si>
  <si>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</si>
  <si>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</si>
  <si>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</si>
  <si>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</si>
  <si>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</si>
  <si>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</si>
  <si>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</si>
  <si>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</si>
  <si>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</si>
  <si>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</si>
  <si>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</si>
  <si>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</si>
  <si>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</si>
  <si>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</si>
  <si>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</si>
  <si>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</si>
  <si>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</si>
  <si>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</si>
  <si>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</si>
  <si>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</si>
  <si>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</si>
  <si>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</si>
  <si>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</si>
  <si>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</si>
  <si>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</si>
  <si>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</si>
  <si>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</si>
  <si>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</si>
  <si>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</si>
  <si>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</si>
  <si>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</si>
  <si>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</si>
  <si>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</si>
  <si>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</si>
  <si>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</si>
  <si>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</si>
  <si>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</si>
  <si>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</si>
  <si>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</si>
  <si>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</si>
  <si>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</si>
  <si>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</si>
  <si>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</si>
  <si>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</si>
  <si>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</si>
  <si>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</si>
  <si>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</si>
  <si>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</si>
  <si>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</si>
  <si>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</si>
  <si>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</si>
  <si>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</si>
  <si>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</si>
  <si>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</si>
  <si>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</si>
  <si>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</si>
  <si>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</si>
  <si>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</si>
  <si>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</si>
  <si>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</si>
  <si>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</si>
  <si>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</si>
  <si>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</si>
  <si>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</si>
  <si>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</si>
  <si>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</si>
  <si>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</si>
  <si>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</si>
  <si>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</si>
  <si>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</si>
  <si>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</si>
  <si>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</si>
  <si>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</si>
  <si>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</si>
  <si>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</si>
  <si>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</si>
  <si>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</si>
  <si>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</si>
  <si>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</si>
  <si>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</si>
  <si>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</si>
  <si>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</si>
  <si>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</si>
  <si>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</si>
  <si>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</si>
  <si>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</si>
  <si>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</si>
  <si>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</si>
  <si>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</si>
  <si>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</si>
  <si>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</si>
  <si>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</si>
  <si>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</si>
  <si>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</si>
  <si>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</si>
  <si>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</si>
  <si>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</si>
  <si>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</si>
  <si>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</si>
  <si>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</si>
  <si>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</si>
  <si>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</si>
  <si>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</si>
  <si>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</si>
  <si>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</si>
  <si>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</si>
  <si>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</si>
  <si>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</si>
  <si>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</si>
  <si>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</si>
  <si>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</si>
  <si>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</si>
  <si>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</si>
  <si>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</si>
  <si>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</si>
  <si>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</si>
  <si>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</si>
  <si>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</si>
  <si>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</si>
  <si>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</si>
  <si>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</si>
  <si>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</si>
  <si>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</si>
  <si>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</si>
  <si>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</si>
  <si>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</si>
  <si>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</si>
  <si>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</si>
  <si>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</si>
  <si>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</si>
  <si>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</si>
  <si>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</si>
  <si>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</si>
  <si>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</si>
  <si>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</si>
  <si>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</si>
  <si>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</si>
  <si>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</si>
  <si>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</si>
  <si>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</si>
  <si>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</si>
  <si>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</si>
  <si>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</si>
  <si>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</si>
  <si>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</si>
  <si>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</si>
  <si>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</si>
  <si>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</si>
  <si>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</si>
  <si>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</si>
  <si>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</si>
  <si>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</si>
  <si>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</si>
  <si>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</si>
  <si>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</si>
  <si>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</si>
  <si>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</si>
  <si>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</si>
  <si>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</si>
  <si>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</si>
  <si>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</si>
  <si>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</si>
  <si>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</si>
  <si>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</si>
  <si>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</si>
  <si>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</si>
  <si>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</si>
  <si>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</si>
  <si>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</si>
  <si>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</si>
  <si>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</si>
  <si>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</si>
  <si>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</si>
  <si>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</si>
  <si>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</si>
  <si>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</si>
  <si>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</si>
  <si>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</si>
  <si>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</si>
  <si>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</si>
  <si>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</si>
  <si>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</si>
  <si>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</si>
  <si>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</si>
  <si>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</si>
  <si>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</si>
  <si>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</si>
  <si>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</si>
  <si>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</si>
  <si>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</si>
  <si>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</si>
  <si>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</si>
  <si>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</si>
  <si>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</si>
  <si>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</si>
  <si>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</si>
  <si>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</si>
  <si>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</si>
  <si>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</si>
  <si>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</si>
  <si>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</si>
  <si>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</si>
  <si>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</si>
  <si>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</si>
  <si>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</si>
  <si>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</si>
  <si>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</si>
  <si>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</si>
  <si>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</si>
  <si>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</si>
  <si>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</si>
  <si>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</si>
  <si>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</si>
  <si>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</si>
  <si>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</si>
  <si>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</si>
  <si>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</si>
  <si>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</si>
  <si>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</si>
  <si>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</si>
  <si>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</si>
  <si>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</si>
  <si>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</si>
  <si>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</si>
  <si>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</si>
  <si>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</si>
  <si>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</si>
  <si>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</si>
  <si>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</si>
  <si>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</si>
  <si>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</si>
  <si>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</si>
  <si>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</si>
  <si>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</si>
  <si>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</si>
  <si>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</si>
  <si>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</si>
  <si>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</si>
  <si>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</si>
  <si>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</si>
  <si>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</si>
  <si>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</si>
  <si>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</si>
  <si>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</si>
  <si>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</si>
  <si>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</si>
  <si>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</si>
  <si>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</si>
  <si>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</si>
  <si>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</si>
  <si>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</si>
  <si>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</si>
  <si>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</si>
  <si>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</si>
  <si>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</si>
  <si>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</si>
  <si>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</si>
  <si>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</si>
  <si>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</si>
  <si>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</si>
  <si>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</si>
  <si>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</si>
  <si>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</si>
  <si>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</si>
  <si>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</si>
  <si>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</si>
  <si>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</si>
  <si>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</si>
  <si>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</si>
  <si>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</si>
  <si>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</si>
  <si>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</si>
  <si>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</si>
  <si>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</si>
  <si>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</si>
  <si>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</si>
  <si>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</si>
  <si>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</si>
  <si>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</si>
  <si>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</si>
  <si>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</si>
  <si>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</si>
  <si>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</si>
  <si>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</si>
  <si>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</si>
  <si>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</si>
  <si>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</si>
  <si>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</si>
  <si>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</si>
  <si>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</si>
  <si>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</si>
  <si>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</si>
  <si>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</si>
  <si>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</si>
  <si>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</si>
  <si>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</si>
  <si>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</si>
  <si>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</si>
  <si>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</si>
  <si>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</si>
  <si>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</si>
  <si>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</si>
  <si>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</si>
  <si>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</si>
  <si>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</si>
  <si>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</si>
  <si>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</si>
  <si>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</si>
  <si>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</si>
  <si>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</si>
  <si>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</si>
  <si>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</si>
  <si>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</si>
  <si>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</si>
  <si>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</si>
  <si>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</si>
  <si>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</si>
  <si>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</si>
  <si>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</si>
  <si>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</si>
  <si>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</si>
  <si>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</si>
  <si>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</si>
  <si>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</si>
  <si>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</si>
  <si>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</si>
  <si>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</si>
  <si>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</si>
  <si>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</si>
  <si>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</si>
  <si>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</si>
  <si>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</si>
  <si>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</si>
  <si>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</si>
  <si>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</si>
  <si>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</si>
  <si>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</si>
  <si>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</si>
  <si>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</si>
  <si>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</si>
  <si>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</si>
  <si>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</si>
  <si>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</si>
  <si>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</si>
  <si>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</si>
  <si>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</si>
  <si>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</si>
  <si>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</si>
  <si>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</si>
  <si>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</si>
  <si>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</si>
  <si>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</si>
  <si>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</si>
  <si>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</si>
  <si>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</si>
  <si>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</si>
  <si>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</si>
  <si>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</si>
  <si>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</si>
  <si>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</si>
  <si>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</si>
  <si>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</si>
  <si>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</si>
  <si>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</si>
  <si>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</si>
  <si>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</si>
  <si>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</si>
  <si>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</si>
  <si>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</si>
  <si>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</si>
  <si>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</si>
  <si>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</si>
  <si>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</si>
  <si>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</si>
  <si>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</si>
  <si>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</si>
  <si>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</si>
  <si>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</si>
  <si>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</si>
  <si>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</si>
  <si>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</si>
  <si>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</si>
  <si>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</si>
  <si>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</si>
  <si>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</si>
  <si>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</si>
  <si>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</si>
  <si>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</si>
  <si>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</si>
  <si>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</si>
  <si>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</si>
  <si>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</si>
  <si>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</si>
  <si>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</si>
  <si>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</si>
  <si>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</si>
  <si>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</si>
  <si>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</si>
  <si>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</si>
  <si>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</si>
  <si>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</si>
  <si>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</si>
  <si>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</si>
  <si>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</si>
  <si>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</si>
  <si>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</si>
  <si>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</si>
  <si>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</si>
  <si>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</si>
  <si>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</si>
  <si>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</si>
  <si>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</si>
  <si>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</si>
  <si>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</si>
  <si>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</si>
  <si>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</si>
  <si>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</si>
  <si>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</si>
  <si>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</si>
  <si>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</si>
  <si>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</si>
  <si>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</si>
  <si>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</si>
  <si>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</si>
  <si>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</si>
  <si>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</si>
  <si>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</si>
  <si>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</si>
  <si>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</si>
  <si>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</si>
  <si>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</si>
  <si>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</si>
  <si>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</si>
  <si>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</si>
  <si>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</si>
  <si>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</si>
  <si>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</si>
  <si>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</si>
  <si>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</si>
  <si>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</si>
  <si>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</si>
  <si>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</si>
  <si>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</si>
  <si>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</si>
  <si>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</si>
  <si>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</si>
  <si>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</si>
  <si>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</si>
  <si>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</si>
  <si>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</si>
  <si>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</si>
  <si>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</si>
  <si>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</si>
  <si>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</si>
  <si>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</si>
  <si>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</si>
  <si>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</si>
  <si>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</si>
  <si>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</si>
  <si>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</si>
  <si>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</si>
  <si>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</si>
  <si>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</si>
  <si>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</si>
  <si>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</si>
  <si>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</si>
  <si>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</si>
  <si>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</si>
  <si>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</si>
  <si>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</si>
  <si>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</si>
  <si>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</si>
  <si>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</si>
  <si>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</si>
  <si>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</si>
  <si>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</si>
  <si>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</si>
  <si>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</si>
  <si>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</si>
  <si>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</si>
  <si>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</si>
  <si>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</si>
  <si>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</si>
  <si>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</si>
  <si>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</si>
  <si>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</si>
  <si>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</si>
  <si>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</si>
  <si>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</si>
  <si>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</si>
  <si>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</si>
  <si>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</si>
  <si>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</si>
  <si>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</si>
  <si>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</si>
  <si>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</si>
  <si>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</si>
  <si>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</si>
  <si>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</si>
  <si>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</si>
  <si>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</si>
  <si>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</si>
  <si>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</si>
  <si>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</si>
  <si>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</si>
  <si>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</si>
  <si>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</si>
  <si>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</si>
  <si>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</si>
  <si>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</si>
  <si>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</si>
  <si>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</si>
  <si>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</si>
  <si>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</si>
  <si>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</si>
  <si>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</si>
  <si>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</si>
  <si>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</si>
  <si>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</si>
  <si>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</si>
  <si>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</si>
  <si>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</si>
  <si>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</si>
  <si>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</si>
  <si>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</si>
  <si>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</si>
  <si>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</si>
  <si>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</si>
  <si>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</si>
  <si>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</si>
  <si>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</si>
  <si>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</si>
  <si>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</si>
  <si>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</si>
  <si>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</si>
  <si>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</si>
  <si>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</si>
  <si>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</si>
  <si>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</si>
  <si>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</si>
  <si>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</si>
  <si>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</si>
  <si>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</si>
  <si>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</si>
  <si>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</si>
  <si>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</si>
  <si>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</si>
  <si>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</si>
  <si>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</si>
  <si>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</si>
  <si>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</si>
  <si>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</si>
  <si>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</si>
  <si>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</si>
  <si>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</si>
  <si>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</si>
  <si>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</si>
  <si>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</si>
  <si>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</si>
  <si>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</si>
  <si>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</si>
  <si>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</si>
  <si>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</si>
  <si>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</si>
  <si>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</si>
  <si>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</si>
  <si>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</si>
  <si>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</si>
  <si>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</si>
  <si>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</si>
  <si>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</si>
  <si>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</si>
  <si>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</si>
  <si>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</si>
  <si>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</si>
  <si>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</si>
  <si>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</si>
  <si>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</si>
  <si>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</si>
  <si>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</si>
  <si>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</si>
  <si>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</si>
  <si>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</si>
  <si>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</si>
  <si>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</si>
  <si>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</si>
  <si>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</si>
  <si>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</si>
  <si>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</si>
  <si>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</si>
  <si>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</si>
  <si>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</si>
  <si>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</si>
  <si>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</si>
  <si>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</si>
  <si>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</si>
  <si>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</si>
  <si>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</si>
  <si>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</si>
  <si>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</si>
  <si>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</si>
  <si>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</si>
  <si>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</si>
  <si>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</si>
  <si>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</si>
  <si>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</si>
  <si>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</si>
  <si>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</si>
  <si>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</si>
  <si>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</si>
  <si>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</si>
  <si>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</si>
  <si>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</si>
  <si>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</si>
  <si>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</si>
  <si>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</si>
  <si>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</si>
  <si>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</si>
  <si>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</si>
  <si>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</si>
  <si>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</si>
  <si>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</si>
  <si>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</si>
  <si>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</si>
  <si>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</si>
  <si>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</si>
  <si>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</si>
  <si>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</si>
  <si>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</si>
  <si>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</si>
  <si>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</si>
  <si>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</si>
  <si>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</si>
  <si>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</si>
  <si>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</si>
  <si>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</si>
  <si>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</si>
  <si>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</si>
  <si>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</si>
  <si>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</si>
  <si>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</si>
  <si>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</si>
  <si>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</si>
  <si>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</si>
  <si>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</si>
  <si>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</si>
  <si>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</si>
  <si>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</si>
  <si>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</si>
  <si>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</si>
  <si>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</si>
  <si>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</si>
  <si>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</si>
  <si>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</si>
  <si>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</si>
  <si>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</si>
  <si>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</si>
  <si>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</si>
  <si>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</si>
  <si>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</si>
  <si>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</si>
  <si>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</si>
  <si>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</si>
  <si>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</si>
  <si>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</si>
  <si>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</si>
  <si>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</si>
  <si>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</si>
  <si>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</si>
  <si>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</si>
  <si>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</si>
  <si>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</si>
  <si>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</si>
  <si>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</si>
  <si>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</si>
  <si>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</si>
  <si>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</si>
  <si>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</si>
  <si>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</si>
  <si>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</si>
  <si>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</si>
  <si>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</si>
  <si>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</si>
  <si>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</si>
  <si>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</si>
  <si>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</si>
  <si>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</si>
  <si>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</si>
  <si>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</si>
  <si>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</si>
  <si>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</si>
  <si>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</si>
  <si>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</si>
  <si>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</si>
  <si>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</si>
  <si>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</si>
  <si>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</si>
  <si>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</si>
  <si>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</si>
  <si>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</si>
  <si>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</si>
  <si>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</si>
  <si>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</si>
  <si>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</si>
  <si>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</si>
  <si>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</si>
  <si>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</si>
  <si>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</si>
  <si>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</si>
  <si>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</si>
  <si>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</si>
  <si>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</si>
  <si>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</si>
  <si>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</si>
  <si>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</si>
  <si>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</si>
  <si>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</si>
  <si>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</si>
  <si>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</si>
  <si>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</si>
  <si>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</si>
  <si>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</si>
  <si>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</si>
  <si>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</si>
  <si>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</si>
  <si>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</si>
  <si>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</si>
  <si>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</si>
  <si>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</si>
  <si>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</si>
  <si>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</si>
  <si>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</si>
  <si>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</si>
  <si>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</si>
  <si>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</si>
  <si>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</si>
  <si>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</si>
  <si>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</si>
  <si>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</si>
  <si>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</si>
  <si>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</si>
  <si>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</si>
  <si>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</si>
  <si>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</si>
  <si>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</si>
  <si>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</si>
  <si>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</si>
  <si>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</si>
  <si>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</si>
  <si>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</si>
  <si>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</si>
  <si>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</si>
  <si>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</si>
  <si>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</si>
  <si>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</si>
  <si>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</si>
  <si>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</si>
  <si>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</si>
  <si>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</si>
  <si>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</si>
  <si>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</si>
  <si>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</si>
  <si>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</si>
  <si>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</si>
  <si>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</si>
  <si>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</si>
  <si>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</si>
  <si>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</si>
  <si>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</si>
  <si>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</si>
  <si>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</si>
  <si>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</si>
  <si>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</si>
  <si>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</si>
  <si>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</si>
  <si>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</si>
  <si>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</si>
  <si>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</si>
  <si>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</si>
  <si>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</si>
  <si>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</si>
  <si>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</si>
  <si>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</si>
  <si>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</si>
  <si>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</si>
  <si>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</si>
  <si>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</si>
  <si>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</si>
  <si>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</si>
  <si>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</si>
  <si>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</si>
  <si>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</si>
  <si>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</si>
  <si>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</si>
  <si>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</si>
  <si>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</si>
  <si>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</si>
  <si>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</si>
  <si>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</si>
  <si>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</si>
  <si>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</si>
  <si>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</si>
  <si>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</si>
  <si>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</si>
  <si>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</si>
  <si>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</si>
  <si>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</si>
  <si>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</si>
  <si>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</si>
  <si>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</si>
  <si>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</si>
  <si>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</si>
  <si>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</si>
  <si>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</si>
  <si>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</si>
  <si>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</si>
  <si>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</si>
  <si>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</si>
  <si>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</si>
  <si>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</si>
  <si>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</si>
  <si>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</si>
  <si>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</si>
  <si>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</si>
  <si>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</si>
  <si>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</si>
  <si>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</si>
  <si>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</si>
  <si>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</si>
  <si>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</si>
  <si>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</si>
  <si>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</si>
  <si>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</si>
  <si>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</si>
  <si>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</si>
  <si>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</si>
  <si>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</si>
  <si>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</si>
  <si>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</si>
  <si>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</si>
  <si>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</si>
  <si>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</si>
  <si>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</si>
  <si>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</si>
  <si>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</si>
  <si>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</si>
  <si>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</si>
  <si>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</si>
  <si>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</si>
  <si>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</si>
  <si>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</si>
  <si>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</si>
  <si>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</si>
  <si>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</si>
  <si>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</si>
  <si>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</si>
  <si>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</si>
  <si>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</si>
  <si>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</si>
  <si>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</si>
  <si>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</si>
  <si>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</si>
  <si>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</si>
  <si>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</si>
  <si>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</si>
  <si>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</si>
  <si>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</si>
  <si>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</si>
  <si>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</si>
  <si>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</si>
  <si>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</si>
  <si>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</si>
  <si>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</si>
  <si>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</si>
  <si>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</si>
  <si>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</si>
  <si>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</si>
  <si>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</si>
  <si>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</si>
  <si>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</si>
  <si>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</si>
  <si>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</si>
  <si>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</si>
  <si>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</si>
  <si>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</si>
  <si>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</si>
  <si>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</si>
  <si>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</si>
  <si>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</si>
  <si>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</si>
  <si>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</si>
  <si>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</si>
  <si>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</si>
  <si>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</si>
  <si>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</si>
  <si>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</si>
  <si>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</si>
  <si>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</si>
  <si>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</si>
  <si>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</si>
  <si>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</si>
  <si>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</si>
  <si>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</si>
  <si>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</si>
  <si>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</si>
  <si>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</si>
  <si>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</si>
  <si>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</si>
  <si>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</si>
  <si>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</si>
  <si>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</si>
  <si>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</si>
  <si>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</si>
  <si>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</si>
  <si>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</si>
  <si>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</si>
  <si>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</si>
  <si>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</si>
  <si>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</si>
  <si>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</si>
  <si>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</si>
  <si>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</si>
  <si>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</si>
  <si>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</si>
  <si>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</si>
  <si>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</si>
  <si>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</si>
  <si>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</si>
  <si>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</si>
  <si>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</si>
  <si>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</si>
  <si>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</si>
  <si>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</si>
  <si>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</si>
  <si>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</si>
  <si>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</si>
  <si>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</si>
  <si>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</si>
  <si>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</si>
  <si>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</si>
  <si>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</si>
  <si>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</si>
  <si>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</si>
  <si>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</si>
  <si>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</si>
  <si>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</si>
  <si>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</si>
  <si>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</si>
  <si>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</si>
  <si>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</si>
  <si>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</si>
  <si>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</si>
  <si>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</si>
  <si>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</si>
  <si>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</si>
  <si>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</si>
  <si>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</si>
  <si>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</si>
  <si>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</si>
  <si>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</si>
  <si>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</si>
  <si>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</si>
  <si>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</si>
  <si>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</si>
  <si>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</si>
  <si>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</si>
  <si>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</si>
  <si>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</si>
  <si>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</si>
  <si>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</si>
  <si>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</si>
  <si>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</si>
  <si>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</si>
  <si>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</si>
  <si>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</si>
  <si>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</si>
  <si>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</si>
  <si>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</si>
  <si>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</si>
  <si>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</si>
  <si>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</si>
  <si>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</si>
  <si>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</si>
  <si>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</si>
  <si>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</si>
  <si>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</si>
  <si>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</si>
  <si>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</si>
  <si>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</si>
  <si>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</si>
  <si>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</si>
  <si>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</si>
  <si>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</si>
  <si>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</si>
  <si>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</si>
  <si>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</si>
  <si>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</si>
  <si>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</si>
  <si>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</si>
  <si>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</si>
  <si>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</si>
  <si>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</si>
  <si>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</si>
  <si>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</si>
  <si>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</si>
  <si>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</si>
  <si>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</si>
  <si>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</si>
  <si>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</si>
  <si>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</si>
  <si>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</si>
  <si>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</si>
  <si>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</si>
  <si>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</si>
  <si>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</si>
  <si>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</si>
  <si>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</si>
  <si>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</si>
  <si>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</si>
  <si>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</si>
  <si>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</si>
  <si>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</si>
  <si>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</si>
  <si>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</si>
  <si>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</si>
  <si>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</si>
  <si>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</si>
  <si>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</si>
  <si>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</si>
  <si>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</si>
  <si>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</si>
  <si>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</si>
  <si>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</si>
  <si>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</si>
  <si>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</si>
  <si>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</si>
  <si>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</si>
  <si>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</si>
  <si>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</si>
  <si>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</si>
  <si>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</si>
  <si>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</si>
  <si>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</si>
  <si>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</si>
  <si>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</si>
  <si>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</si>
  <si>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</si>
  <si>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</si>
  <si>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</si>
  <si>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</si>
  <si>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</si>
  <si>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</si>
  <si>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</si>
  <si>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</si>
  <si>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</si>
  <si>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</si>
  <si>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</si>
  <si>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</si>
  <si>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</si>
  <si>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</si>
  <si>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</si>
  <si>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</si>
  <si>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</si>
  <si>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</si>
  <si>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</si>
  <si>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</si>
  <si>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</si>
  <si>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</si>
  <si>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</si>
  <si>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</si>
  <si>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</si>
  <si>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</si>
  <si>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</si>
  <si>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</si>
  <si>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</si>
  <si>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</si>
  <si>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</si>
  <si>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</si>
  <si>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</si>
  <si>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</si>
  <si>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</si>
  <si>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</si>
  <si>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</si>
  <si>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</si>
  <si>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</si>
  <si>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</si>
  <si>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</si>
  <si>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</si>
  <si>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</si>
  <si>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</si>
  <si>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</si>
  <si>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</si>
  <si>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</si>
  <si>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</si>
  <si>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</si>
  <si>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</si>
  <si>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</si>
  <si>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</si>
  <si>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</si>
  <si>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</si>
  <si>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</si>
  <si>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</si>
  <si>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</si>
  <si>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</si>
  <si>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</si>
  <si>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</si>
  <si>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</si>
  <si>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</si>
  <si>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</si>
  <si>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</si>
  <si>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</si>
  <si>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</si>
  <si>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</si>
  <si>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</si>
  <si>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</si>
  <si>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</si>
  <si>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</si>
  <si>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</si>
  <si>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</si>
  <si>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</si>
  <si>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</si>
  <si>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</si>
  <si>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</si>
  <si>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</si>
  <si>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</si>
  <si>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</si>
  <si>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</si>
  <si>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</si>
  <si>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</si>
  <si>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</si>
  <si>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</si>
  <si>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</si>
  <si>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</si>
  <si>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</si>
  <si>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</si>
  <si>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</si>
  <si>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</si>
  <si>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</si>
  <si>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</si>
  <si>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</si>
  <si>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</si>
  <si>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</si>
  <si>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</si>
  <si>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</si>
  <si>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</si>
  <si>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</si>
  <si>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</si>
  <si>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</si>
  <si>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</si>
  <si>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</si>
  <si>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</si>
  <si>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</si>
  <si>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</si>
  <si>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</si>
  <si>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</si>
  <si>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</si>
  <si>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</si>
  <si>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</si>
  <si>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</si>
  <si>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</si>
  <si>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</si>
  <si>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</si>
  <si>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</si>
  <si>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</si>
  <si>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</si>
  <si>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</si>
  <si>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</si>
  <si>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</si>
  <si>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</si>
  <si>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</si>
  <si>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</si>
  <si>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</si>
  <si>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</si>
  <si>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</si>
  <si>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</si>
  <si>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</si>
  <si>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</si>
  <si>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</si>
  <si>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</si>
  <si>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</si>
  <si>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</si>
  <si>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</si>
  <si>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</si>
  <si>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</si>
  <si>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</si>
  <si>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</si>
  <si>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</si>
  <si>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</si>
  <si>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</si>
  <si>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</si>
  <si>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</si>
  <si>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</si>
  <si>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</si>
  <si>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</si>
  <si>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</si>
  <si>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</si>
  <si>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</si>
  <si>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</si>
  <si>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</si>
  <si>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</si>
  <si>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</si>
  <si>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</si>
  <si>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</si>
  <si>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</si>
  <si>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</si>
  <si>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</si>
  <si>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</si>
  <si>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</si>
  <si>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</si>
  <si>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</si>
  <si>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</si>
  <si>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</si>
  <si>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</si>
  <si>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</si>
  <si>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</si>
  <si>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</si>
  <si>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</si>
  <si>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</si>
  <si>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</si>
  <si>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</si>
  <si>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</si>
  <si>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</si>
  <si>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</si>
  <si>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</si>
  <si>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</si>
  <si>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</si>
  <si>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</si>
  <si>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</si>
  <si>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</si>
  <si>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</si>
  <si>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</si>
  <si>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</si>
  <si>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</si>
  <si>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</si>
  <si>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</si>
  <si>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</si>
  <si>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</si>
  <si>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</si>
  <si>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</si>
  <si>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</si>
  <si>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</si>
  <si>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</si>
  <si>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</si>
  <si>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</si>
  <si>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</si>
  <si>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</si>
  <si>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</si>
  <si>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</si>
  <si>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</si>
  <si>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</si>
  <si>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</si>
  <si>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</si>
  <si>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</si>
  <si>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</si>
  <si>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</si>
  <si>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</si>
  <si>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</si>
  <si>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</si>
  <si>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</si>
  <si>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</si>
  <si>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</si>
  <si>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</si>
  <si>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</si>
  <si>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</si>
  <si>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</si>
  <si>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</si>
  <si>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</si>
  <si>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</si>
  <si>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</si>
  <si>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</si>
  <si>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</si>
  <si>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</si>
  <si>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</si>
  <si>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</si>
  <si>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</si>
  <si>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</si>
  <si>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</si>
  <si>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</si>
  <si>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</si>
  <si>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</si>
  <si>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</si>
  <si>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</si>
  <si>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</si>
  <si>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</si>
  <si>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</si>
  <si>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</si>
  <si>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</si>
  <si>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</si>
  <si>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</si>
  <si>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</si>
  <si>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</si>
  <si>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</si>
  <si>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</si>
  <si>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</si>
  <si>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</si>
  <si>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</si>
  <si>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</si>
  <si>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</si>
  <si>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</si>
  <si>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</si>
  <si>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</si>
  <si>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</si>
  <si>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</si>
  <si>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</si>
  <si>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</si>
  <si>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</si>
  <si>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</si>
  <si>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</si>
  <si>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</si>
  <si>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</si>
  <si>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</si>
  <si>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</si>
  <si>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</si>
  <si>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</si>
  <si>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</si>
  <si>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</si>
  <si>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</si>
  <si>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</si>
  <si>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</si>
  <si>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</si>
  <si>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</si>
  <si>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</si>
  <si>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</si>
  <si>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</si>
  <si>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</si>
  <si>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</si>
  <si>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</si>
  <si>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</si>
  <si>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</si>
  <si>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</si>
  <si>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</si>
  <si>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</si>
  <si>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</si>
  <si>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</si>
  <si>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</si>
  <si>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</si>
  <si>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</si>
  <si>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</si>
  <si>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</si>
  <si>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</si>
  <si>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</si>
  <si>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</si>
  <si>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</si>
  <si>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</si>
  <si>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</si>
  <si>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</si>
  <si>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</si>
  <si>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</si>
  <si>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</si>
  <si>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</si>
  <si>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</si>
  <si>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</si>
  <si>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</si>
  <si>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</si>
  <si>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</si>
  <si>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</si>
  <si>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</si>
  <si>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</si>
  <si>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</si>
  <si>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</si>
  <si>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</si>
  <si>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</si>
  <si>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</si>
  <si>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</si>
  <si>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</si>
  <si>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</si>
  <si>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</si>
  <si>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</si>
  <si>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</si>
  <si>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</si>
  <si>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</si>
  <si>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</si>
  <si>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</si>
  <si>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</si>
  <si>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</si>
  <si>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</si>
  <si>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</si>
  <si>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</si>
  <si>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</si>
  <si>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</si>
  <si>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</si>
  <si>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</si>
  <si>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</si>
  <si>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</si>
  <si>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</si>
  <si>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</si>
  <si>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</si>
  <si>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</si>
  <si>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</si>
  <si>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</si>
  <si>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</si>
  <si>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</si>
  <si>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</si>
  <si>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</si>
  <si>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</si>
  <si>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</si>
  <si>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</si>
  <si>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</si>
  <si>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</si>
  <si>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</si>
  <si>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</si>
  <si>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</si>
  <si>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</si>
  <si>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</si>
  <si>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</si>
  <si>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</si>
  <si>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</si>
  <si>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</si>
  <si>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</si>
  <si>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</si>
  <si>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</si>
  <si>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</si>
  <si>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</si>
  <si>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</si>
  <si>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</si>
  <si>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</si>
  <si>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</si>
  <si>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</si>
  <si>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</si>
  <si>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</si>
  <si>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</si>
  <si>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</si>
  <si>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</si>
  <si>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</si>
  <si>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</si>
  <si>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</si>
  <si>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</si>
  <si>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</si>
  <si>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</si>
  <si>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</si>
  <si>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</si>
  <si>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</si>
  <si>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</si>
  <si>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</si>
  <si>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</si>
  <si>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</si>
  <si>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</si>
  <si>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</si>
  <si>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</si>
  <si>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</si>
  <si>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</si>
  <si>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</si>
  <si>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</si>
  <si>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</si>
  <si>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</si>
  <si>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</si>
  <si>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</si>
  <si>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</si>
  <si>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</si>
  <si>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</si>
  <si>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</si>
  <si>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</si>
  <si>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</si>
  <si>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</si>
  <si>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</si>
  <si>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</si>
  <si>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</si>
  <si>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</si>
  <si>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</si>
  <si>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</si>
  <si>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</si>
  <si>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</si>
  <si>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</si>
  <si>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</si>
  <si>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</si>
  <si>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</si>
  <si>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</si>
  <si>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</si>
  <si>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</si>
  <si>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</si>
  <si>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</si>
  <si>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</si>
  <si>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</si>
  <si>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</si>
  <si>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</si>
  <si>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</si>
  <si>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</si>
  <si>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</si>
  <si>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</si>
  <si>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</si>
  <si>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</si>
  <si>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</si>
  <si>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</si>
  <si>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</si>
  <si>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</si>
  <si>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</si>
  <si>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</si>
  <si>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</si>
  <si>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</si>
  <si>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</si>
  <si>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</si>
  <si>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</si>
  <si>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</si>
  <si>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</si>
  <si>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</si>
  <si>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</si>
  <si>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</si>
  <si>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</si>
  <si>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</si>
  <si>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</si>
  <si>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</si>
  <si>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</si>
  <si>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</si>
  <si>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</si>
  <si>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</si>
  <si>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</si>
  <si>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</si>
  <si>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</si>
  <si>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</si>
  <si>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</si>
  <si>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</si>
  <si>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</si>
  <si>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</si>
  <si>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</si>
  <si>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</si>
  <si>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</si>
  <si>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</si>
  <si>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</si>
  <si>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</si>
  <si>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</si>
  <si>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</si>
  <si>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</si>
  <si>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</si>
  <si>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</si>
  <si>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</si>
  <si>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</si>
  <si>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</si>
  <si>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</si>
  <si>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</si>
  <si>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</si>
  <si>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</si>
  <si>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</si>
  <si>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</si>
  <si>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</si>
  <si>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</si>
  <si>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</si>
  <si>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</si>
  <si>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</si>
  <si>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</si>
  <si>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</si>
  <si>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</si>
  <si>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</si>
  <si>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</si>
  <si>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</si>
  <si>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</si>
  <si>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</si>
  <si>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</si>
  <si>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</si>
  <si>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</si>
  <si>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</si>
  <si>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</si>
  <si>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</si>
  <si>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</si>
  <si>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</si>
  <si>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</si>
  <si>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</si>
  <si>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</si>
  <si>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</si>
  <si>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</si>
  <si>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</si>
  <si>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</si>
  <si>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</si>
  <si>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</si>
  <si>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</si>
  <si>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</si>
  <si>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</si>
  <si>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</si>
  <si>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</si>
  <si>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</si>
  <si>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</si>
  <si>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</si>
  <si>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</si>
  <si>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</si>
  <si>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</si>
  <si>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</si>
  <si>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</si>
  <si>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</si>
  <si>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</si>
  <si>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</si>
  <si>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</si>
  <si>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</si>
  <si>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</si>
  <si>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</si>
  <si>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</si>
  <si>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</si>
  <si>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</si>
  <si>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</si>
  <si>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</si>
  <si>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</si>
  <si>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</si>
  <si>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</si>
  <si>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</si>
  <si>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</si>
  <si>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</si>
  <si>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</si>
  <si>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</si>
  <si>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</si>
  <si>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</si>
  <si>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</si>
  <si>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</si>
  <si>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</si>
  <si>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</si>
  <si>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</si>
  <si>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</si>
  <si>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</si>
  <si>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</si>
  <si>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</si>
  <si>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</si>
  <si>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</si>
  <si>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</si>
  <si>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</si>
  <si>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</si>
  <si>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</si>
  <si>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</si>
  <si>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</si>
  <si>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</si>
  <si>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</si>
  <si>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</si>
  <si>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</si>
  <si>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</si>
  <si>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</si>
  <si>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</si>
  <si>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</si>
  <si>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</si>
  <si>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</si>
  <si>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</si>
  <si>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</si>
  <si>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</si>
  <si>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</si>
  <si>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</si>
  <si>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</si>
  <si>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</si>
  <si>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</si>
  <si>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</si>
  <si>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</si>
  <si>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</si>
  <si>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</si>
  <si>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</si>
  <si>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</si>
  <si>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</si>
  <si>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</si>
  <si>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</si>
  <si>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</si>
  <si>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</si>
  <si>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</si>
  <si>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</si>
  <si>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</si>
  <si>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</si>
  <si>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</si>
  <si>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</si>
  <si>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</si>
  <si>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</si>
  <si>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</si>
  <si>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</si>
  <si>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</si>
  <si>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</si>
  <si>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</si>
  <si>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</si>
  <si>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</si>
  <si>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</si>
  <si>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</si>
  <si>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</si>
  <si>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</si>
  <si>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</si>
  <si>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</si>
  <si>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</si>
  <si>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</si>
  <si>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</si>
  <si>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</si>
  <si>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</si>
  <si>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</si>
  <si>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</si>
  <si>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</si>
  <si>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</si>
  <si>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</si>
  <si>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</si>
  <si>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</si>
  <si>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</si>
  <si>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</si>
  <si>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</si>
  <si>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</si>
  <si>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</si>
  <si>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</si>
  <si>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</si>
  <si>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</si>
  <si>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</si>
  <si>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</si>
  <si>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</si>
  <si>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</si>
  <si>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</si>
  <si>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</si>
  <si>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</si>
  <si>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</si>
  <si>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</si>
  <si>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</si>
  <si>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</si>
  <si>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</si>
  <si>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</si>
  <si>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</si>
  <si>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</si>
  <si>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</si>
  <si>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</si>
  <si>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</si>
  <si>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</si>
  <si>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</si>
  <si>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</si>
  <si>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</si>
  <si>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</si>
  <si>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</si>
  <si>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</si>
  <si>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</si>
  <si>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</si>
  <si>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</si>
  <si>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</si>
  <si>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</si>
  <si>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</si>
  <si>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</si>
  <si>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</si>
  <si>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</si>
  <si>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</si>
  <si>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</si>
  <si>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</si>
  <si>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</si>
  <si>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</si>
  <si>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</si>
  <si>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</si>
  <si>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</si>
  <si>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</si>
  <si>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</si>
  <si>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</si>
  <si>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</si>
  <si>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</si>
  <si>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</si>
  <si>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</si>
  <si>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</si>
  <si>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</si>
  <si>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</si>
  <si>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</si>
  <si>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</si>
  <si>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</si>
  <si>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</si>
  <si>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</si>
  <si>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</si>
  <si>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</si>
  <si>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</si>
  <si>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</si>
  <si>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</si>
  <si>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</si>
  <si>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</si>
  <si>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</si>
  <si>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</si>
  <si>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</si>
  <si>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</si>
  <si>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</si>
  <si>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</si>
  <si>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</si>
  <si>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</si>
  <si>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</si>
  <si>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</si>
  <si>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</si>
  <si>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</si>
  <si>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</si>
  <si>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</si>
  <si>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</si>
  <si>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</si>
  <si>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</si>
  <si>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</si>
  <si>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</si>
  <si>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</si>
  <si>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</si>
  <si>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</si>
  <si>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</si>
  <si>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</si>
  <si>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</si>
  <si>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</si>
  <si>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</si>
  <si>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</si>
  <si>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</si>
  <si>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</si>
  <si>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</si>
  <si>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</si>
  <si>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</si>
  <si>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</si>
  <si>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</si>
  <si>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</si>
  <si>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</si>
  <si>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</si>
  <si>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</si>
  <si>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</si>
  <si>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</si>
  <si>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</si>
  <si>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</si>
  <si>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</si>
  <si>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</si>
  <si>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</si>
  <si>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</si>
  <si>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</si>
  <si>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</si>
  <si>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</si>
  <si>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</si>
  <si>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</si>
  <si>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</si>
  <si>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</si>
  <si>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</si>
  <si>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</si>
  <si>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</si>
  <si>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</si>
  <si>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</si>
  <si>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</si>
  <si>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</si>
  <si>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</si>
  <si>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</si>
  <si>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</si>
  <si>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</si>
  <si>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</si>
  <si>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</si>
  <si>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</si>
  <si>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</si>
  <si>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</si>
  <si>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</si>
  <si>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</si>
  <si>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</si>
  <si>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</si>
  <si>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</si>
  <si>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</si>
  <si>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</si>
  <si>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</si>
  <si>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</si>
  <si>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</si>
  <si>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</si>
  <si>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</si>
  <si>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</si>
  <si>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</si>
  <si>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</si>
  <si>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</si>
  <si>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</si>
  <si>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</si>
  <si>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</si>
  <si>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</si>
  <si>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</si>
  <si>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</si>
  <si>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</si>
  <si>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</si>
  <si>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</si>
  <si>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</si>
  <si>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</si>
  <si>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</si>
  <si>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</si>
  <si>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</si>
  <si>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</si>
  <si>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</si>
  <si>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</si>
  <si>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</si>
  <si>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</si>
  <si>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</si>
  <si>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</si>
  <si>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</si>
  <si>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</si>
  <si>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</si>
  <si>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</si>
  <si>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</si>
  <si>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</si>
  <si>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</si>
  <si>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</si>
  <si>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</si>
  <si>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</si>
  <si>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</si>
  <si>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</si>
  <si>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</si>
  <si>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</si>
  <si>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</si>
  <si>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</si>
  <si>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</si>
  <si>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</si>
  <si>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</si>
  <si>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</si>
  <si>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</si>
  <si>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</si>
  <si>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</si>
  <si>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</si>
  <si>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</si>
  <si>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</si>
  <si>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</si>
  <si>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</si>
  <si>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</si>
  <si>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</si>
  <si>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</si>
  <si>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</si>
  <si>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</si>
  <si>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</si>
  <si>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</si>
  <si>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</si>
  <si>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</si>
  <si>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</si>
  <si>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</si>
  <si>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</si>
  <si>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</si>
  <si>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</si>
  <si>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</si>
  <si>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</si>
  <si>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</si>
  <si>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</si>
  <si>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</si>
  <si>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</si>
  <si>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</si>
  <si>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</si>
  <si>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</si>
  <si>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</si>
  <si>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</si>
  <si>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</si>
  <si>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</si>
  <si>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</si>
  <si>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</si>
  <si>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</si>
  <si>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</si>
  <si>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</si>
  <si>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</si>
  <si>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</si>
  <si>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</si>
  <si>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</si>
  <si>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</si>
  <si>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</si>
  <si>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</si>
  <si>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</si>
  <si>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</si>
  <si>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</si>
  <si>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</si>
  <si>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</si>
  <si>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</si>
  <si>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</si>
  <si>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</si>
  <si>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</si>
  <si>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</si>
  <si>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</si>
  <si>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</si>
  <si>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</si>
  <si>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</si>
  <si>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</si>
  <si>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</si>
  <si>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</si>
  <si>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</si>
  <si>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</si>
  <si>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</si>
  <si>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</si>
  <si>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</si>
  <si>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</si>
  <si>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</si>
  <si>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</si>
  <si>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</si>
  <si>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</si>
  <si>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</si>
  <si>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</si>
  <si>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</si>
  <si>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</si>
  <si>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</si>
  <si>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</si>
  <si>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</si>
  <si>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</si>
  <si>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</si>
  <si>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</si>
  <si>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</si>
  <si>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</si>
  <si>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</si>
  <si>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</si>
  <si>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</si>
  <si>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</si>
  <si>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</si>
  <si>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</si>
  <si>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</si>
  <si>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</si>
  <si>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</si>
  <si>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</si>
  <si>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</si>
  <si>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</si>
  <si>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</si>
  <si>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</si>
  <si>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</si>
  <si>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</si>
  <si>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</si>
  <si>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</si>
  <si>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</si>
  <si>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</si>
  <si>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</si>
  <si>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</si>
  <si>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</si>
  <si>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</si>
  <si>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</si>
  <si>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</si>
  <si>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</si>
  <si>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</si>
  <si>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</si>
  <si>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</si>
  <si>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</si>
  <si>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</si>
  <si>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</si>
  <si>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</si>
  <si>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</si>
  <si>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</si>
  <si>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</si>
  <si>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</si>
  <si>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</si>
  <si>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</si>
  <si>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</si>
  <si>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</si>
  <si>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</si>
  <si>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</si>
  <si>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</si>
  <si>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</si>
  <si>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</si>
  <si>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</si>
  <si>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</si>
  <si>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</si>
  <si>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</si>
  <si>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</si>
  <si>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</si>
  <si>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</si>
  <si>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</si>
  <si>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</si>
  <si>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</si>
  <si>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</si>
  <si>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</si>
  <si>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</si>
  <si>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</si>
  <si>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</si>
  <si>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</si>
  <si>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</si>
  <si>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</si>
  <si>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</si>
  <si>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</si>
  <si>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</si>
  <si>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</si>
  <si>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</si>
  <si>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</si>
  <si>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</si>
  <si>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</si>
  <si>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</si>
  <si>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</si>
  <si>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</si>
  <si>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</si>
  <si>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</si>
  <si>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</si>
  <si>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</si>
  <si>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</si>
  <si>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</si>
  <si>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</si>
  <si>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</si>
  <si>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</si>
  <si>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</si>
  <si>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</si>
  <si>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</si>
  <si>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</si>
  <si>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</si>
  <si>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</si>
  <si>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</si>
  <si>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</si>
  <si>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</si>
  <si>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</si>
  <si>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</si>
  <si>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</si>
  <si>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</si>
  <si>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</si>
  <si>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</si>
  <si>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</si>
  <si>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</si>
  <si>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</si>
  <si>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</si>
  <si>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</si>
  <si>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</si>
  <si>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</si>
  <si>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</si>
  <si>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</si>
  <si>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</si>
  <si>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</si>
  <si>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</si>
  <si>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</si>
  <si>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</si>
  <si>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</si>
  <si>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</si>
  <si>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</si>
  <si>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</si>
  <si>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</si>
  <si>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</si>
  <si>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</si>
  <si>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</si>
  <si>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</si>
  <si>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</si>
  <si>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</si>
  <si>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</si>
  <si>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</si>
  <si>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</si>
  <si>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</si>
  <si>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</si>
  <si>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</si>
  <si>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</si>
  <si>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</si>
  <si>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</si>
  <si>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</si>
  <si>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</si>
  <si>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</si>
  <si>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</si>
  <si>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</si>
  <si>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</si>
  <si>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</si>
  <si>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</si>
  <si>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</si>
  <si>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</si>
  <si>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</si>
  <si>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</si>
  <si>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</si>
  <si>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</si>
  <si>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</si>
  <si>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</si>
  <si>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</si>
  <si>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</si>
  <si>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</si>
  <si>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</si>
  <si>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</si>
  <si>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</si>
  <si>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</si>
  <si>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</si>
  <si>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</si>
  <si>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</si>
  <si>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</si>
  <si>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</si>
  <si>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</si>
  <si>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</si>
  <si>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</si>
  <si>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</si>
  <si>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</si>
  <si>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</si>
  <si>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</si>
  <si>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</si>
  <si>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</si>
  <si>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</si>
  <si>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</si>
  <si>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</si>
  <si>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</si>
  <si>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</si>
  <si>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</si>
  <si>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</si>
  <si>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</si>
  <si>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</si>
  <si>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</si>
  <si>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</si>
  <si>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</si>
  <si>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</si>
  <si>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</si>
  <si>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</si>
  <si>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</si>
  <si>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</si>
  <si>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</si>
  <si>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</si>
  <si>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</si>
  <si>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</si>
  <si>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</si>
  <si>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</si>
  <si>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</si>
  <si>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</si>
  <si>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</si>
  <si>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</si>
  <si>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</si>
  <si>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</si>
  <si>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</si>
  <si>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</si>
  <si>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</si>
  <si>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</si>
  <si>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</si>
  <si>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</si>
  <si>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</si>
  <si>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</si>
  <si>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</si>
  <si>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</si>
  <si>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</si>
  <si>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</si>
  <si>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</si>
  <si>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</si>
  <si>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</si>
  <si>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</si>
  <si>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</si>
  <si>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</si>
  <si>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</si>
  <si>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</si>
  <si>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</si>
  <si>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</si>
  <si>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</si>
  <si>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</si>
  <si>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</si>
  <si>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</si>
  <si>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</si>
  <si>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</si>
  <si>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</si>
  <si>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</si>
  <si>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</si>
  <si>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</si>
  <si>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</si>
  <si>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</si>
  <si>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</si>
  <si>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</si>
  <si>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</si>
  <si>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</si>
  <si>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</si>
  <si>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</si>
  <si>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</si>
  <si>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</si>
  <si>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</si>
  <si>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</si>
  <si>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</si>
  <si>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</si>
  <si>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</si>
  <si>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</si>
  <si>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</si>
  <si>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</si>
  <si>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</si>
  <si>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</si>
  <si>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</si>
  <si>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</si>
  <si>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</si>
  <si>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</si>
  <si>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</si>
  <si>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</si>
  <si>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</si>
  <si>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</si>
  <si>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</si>
  <si>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</si>
  <si>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</si>
  <si>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</si>
  <si>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</si>
  <si>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</si>
  <si>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</si>
  <si>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</si>
  <si>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</si>
  <si>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</si>
  <si>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</si>
  <si>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</si>
  <si>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</si>
  <si>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</si>
  <si>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</si>
  <si>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</si>
  <si>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</si>
  <si>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</si>
  <si>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</si>
  <si>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</si>
  <si>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</si>
  <si>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</si>
  <si>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</si>
  <si>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</si>
  <si>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</si>
  <si>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</si>
  <si>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</si>
  <si>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</si>
  <si>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</si>
  <si>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</si>
  <si>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</si>
  <si>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</si>
  <si>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</si>
  <si>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</si>
  <si>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</si>
  <si>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</si>
  <si>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</si>
  <si>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</si>
  <si>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</si>
  <si>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</si>
  <si>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</si>
  <si>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</si>
  <si>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</si>
  <si>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</si>
  <si>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</si>
  <si>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</si>
  <si>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</si>
  <si>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</si>
  <si>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</si>
  <si>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</si>
  <si>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</si>
  <si>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</si>
  <si>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</si>
  <si>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</si>
  <si>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</si>
  <si>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</si>
  <si>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</si>
  <si>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</si>
  <si>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</si>
  <si>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</si>
  <si>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</si>
  <si>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</si>
  <si>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</si>
  <si>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</si>
  <si>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</si>
  <si>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</si>
  <si>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</si>
  <si>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</si>
  <si>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</si>
  <si>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</si>
  <si>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</si>
  <si>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</si>
  <si>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</si>
  <si>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</si>
  <si>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</si>
  <si>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</si>
  <si>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</si>
  <si>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</si>
  <si>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</si>
  <si>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</si>
  <si>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</si>
  <si>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</si>
  <si>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</si>
  <si>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</si>
  <si>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</si>
  <si>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</si>
  <si>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</si>
  <si>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</si>
  <si>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</si>
  <si>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</si>
  <si>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</si>
  <si>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</si>
  <si>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</si>
  <si>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</si>
  <si>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</si>
  <si>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</si>
  <si>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</si>
  <si>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</si>
  <si>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</si>
  <si>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</si>
  <si>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</si>
  <si>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</si>
  <si>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</si>
  <si>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</si>
  <si>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</si>
  <si>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</si>
  <si>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</si>
  <si>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</si>
  <si>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</si>
  <si>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</si>
  <si>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</si>
  <si>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</si>
  <si>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</si>
  <si>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</si>
  <si>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</si>
  <si>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</si>
  <si>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</si>
  <si>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</si>
  <si>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</si>
  <si>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</si>
  <si>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</si>
  <si>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</si>
  <si>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</si>
  <si>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</si>
  <si>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</si>
  <si>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</si>
  <si>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</si>
  <si>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</si>
  <si>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</si>
  <si>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</si>
  <si>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</si>
  <si>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</si>
  <si>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</si>
  <si>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</si>
  <si>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</si>
  <si>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</si>
  <si>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</si>
  <si>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</si>
  <si>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</si>
  <si>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</si>
  <si>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</si>
  <si>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</si>
  <si>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</si>
  <si>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</si>
  <si>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</si>
  <si>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</si>
  <si>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</si>
  <si>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</si>
  <si>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</si>
  <si>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</si>
  <si>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</si>
  <si>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</si>
  <si>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</si>
  <si>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</si>
  <si>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</si>
  <si>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</si>
  <si>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</si>
  <si>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</si>
  <si>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</si>
  <si>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</si>
  <si>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</si>
  <si>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</si>
  <si>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</si>
  <si>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</si>
  <si>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</si>
  <si>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</si>
  <si>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</si>
  <si>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</si>
  <si>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</si>
  <si>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</si>
  <si>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</si>
  <si>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</si>
  <si>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</si>
  <si>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</si>
  <si>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</si>
  <si>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</si>
  <si>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</si>
  <si>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</si>
  <si>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</si>
  <si>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</si>
  <si>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</si>
  <si>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</si>
  <si>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</si>
  <si>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</si>
  <si>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</si>
  <si>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</si>
  <si>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</si>
  <si>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</si>
  <si>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</si>
  <si>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</si>
  <si>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</si>
  <si>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</si>
  <si>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</si>
  <si>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</si>
  <si>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</si>
  <si>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</si>
  <si>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</si>
  <si>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</si>
  <si>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</si>
  <si>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</si>
  <si>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</si>
  <si>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</si>
  <si>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</si>
  <si>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</si>
  <si>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</si>
  <si>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</si>
  <si>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</si>
  <si>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</si>
  <si>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</si>
  <si>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</si>
  <si>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</si>
  <si>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</si>
  <si>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</si>
  <si>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</si>
  <si>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</si>
  <si>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</si>
  <si>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</si>
  <si>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</si>
  <si>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</si>
  <si>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</si>
  <si>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</si>
  <si>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</si>
  <si>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</si>
  <si>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</si>
  <si>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</si>
  <si>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</si>
  <si>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</si>
  <si>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</si>
  <si>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</si>
  <si>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</si>
  <si>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</si>
  <si>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</si>
  <si>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</si>
  <si>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</si>
  <si>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</si>
  <si>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</si>
  <si>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</si>
  <si>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</si>
  <si>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</si>
  <si>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</si>
  <si>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</si>
  <si>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</si>
  <si>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</si>
  <si>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</si>
  <si>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</si>
  <si>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</si>
  <si>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</si>
  <si>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</si>
  <si>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</si>
  <si>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</si>
  <si>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</si>
  <si>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</si>
  <si>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</si>
  <si>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</si>
  <si>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</si>
  <si>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</si>
  <si>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</si>
  <si>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</si>
  <si>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</si>
  <si>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</si>
  <si>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</si>
  <si>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</si>
  <si>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</si>
  <si>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</si>
  <si>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</si>
  <si>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</si>
  <si>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</si>
  <si>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</si>
  <si>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</si>
  <si>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</si>
  <si>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</si>
  <si>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</si>
  <si>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</si>
  <si>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</si>
  <si>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</si>
  <si>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</si>
  <si>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</si>
  <si>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</si>
  <si>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</si>
  <si>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</si>
  <si>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</si>
  <si>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</si>
  <si>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</si>
  <si>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</si>
  <si>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</si>
  <si>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</si>
  <si>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</si>
  <si>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</si>
  <si>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</si>
  <si>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</si>
  <si>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</si>
  <si>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</si>
  <si>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</si>
  <si>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</si>
  <si>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</si>
  <si>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</si>
  <si>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</si>
  <si>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</si>
  <si>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</si>
  <si>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</si>
  <si>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</si>
  <si>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</si>
  <si>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</si>
  <si>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</si>
  <si>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</si>
  <si>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</si>
  <si>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</si>
  <si>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</si>
  <si>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</si>
  <si>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</si>
  <si>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</si>
  <si>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</si>
  <si>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</si>
  <si>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</si>
  <si>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</si>
  <si>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</si>
  <si>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</si>
  <si>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</si>
  <si>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</si>
  <si>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</si>
  <si>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</si>
  <si>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</si>
  <si>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</si>
  <si>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</si>
  <si>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</si>
  <si>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</si>
  <si>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</si>
  <si>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</si>
  <si>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</si>
  <si>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</si>
  <si>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</si>
  <si>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</si>
  <si>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</si>
  <si>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</si>
  <si>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</si>
  <si>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</si>
  <si>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</si>
  <si>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</si>
  <si>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</si>
  <si>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</si>
  <si>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</si>
  <si>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</si>
  <si>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</si>
  <si>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</si>
  <si>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</si>
  <si>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</si>
  <si>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</si>
  <si>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</si>
  <si>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</si>
  <si>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</si>
  <si>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</si>
  <si>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</si>
  <si>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</si>
  <si>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</si>
  <si>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</si>
  <si>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</si>
  <si>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</si>
  <si>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</si>
  <si>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</si>
  <si>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</si>
  <si>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</si>
  <si>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</si>
  <si>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</si>
  <si>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</si>
  <si>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</si>
  <si>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</si>
  <si>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</si>
  <si>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</si>
  <si>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</si>
  <si>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</si>
  <si>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</si>
  <si>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</si>
  <si>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</si>
  <si>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</si>
  <si>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</si>
  <si>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</si>
  <si>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</si>
  <si>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</si>
  <si>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</si>
  <si>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</si>
  <si>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</si>
  <si>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</si>
  <si>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</si>
  <si>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</si>
  <si>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</si>
  <si>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</si>
  <si>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</si>
  <si>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</si>
  <si>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</si>
  <si>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</si>
  <si>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</si>
  <si>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</si>
  <si>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</si>
  <si>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</si>
  <si>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</si>
  <si>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</si>
  <si>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</si>
  <si>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</si>
  <si>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</si>
  <si>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</si>
  <si>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</si>
  <si>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</si>
  <si>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</si>
  <si>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</si>
  <si>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</si>
  <si>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</si>
  <si>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</si>
  <si>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</si>
  <si>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</si>
  <si>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</si>
  <si>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</si>
  <si>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</si>
  <si>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</si>
  <si>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</si>
  <si>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</si>
  <si>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</si>
  <si>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</si>
  <si>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</si>
  <si>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</si>
  <si>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</si>
  <si>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</si>
  <si>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</si>
  <si>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</si>
  <si>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</si>
  <si>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</si>
  <si>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</si>
  <si>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</si>
  <si>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</si>
  <si>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</si>
  <si>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</si>
  <si>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</si>
  <si>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</si>
  <si>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</si>
  <si>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</si>
  <si>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</si>
  <si>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</si>
  <si>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</si>
  <si>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</si>
  <si>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</si>
  <si>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</si>
  <si>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</si>
  <si>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</si>
  <si>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</si>
  <si>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</si>
  <si>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</si>
  <si>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</si>
  <si>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</si>
  <si>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</si>
  <si>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</si>
  <si>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</si>
  <si>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</si>
  <si>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</si>
  <si>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</si>
  <si>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</si>
  <si>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</si>
  <si>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</si>
  <si>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</si>
  <si>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</si>
  <si>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</si>
  <si>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</si>
  <si>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</si>
  <si>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</si>
  <si>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</si>
  <si>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</si>
  <si>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</si>
  <si>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</si>
  <si>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</si>
  <si>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</si>
  <si>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</si>
  <si>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</si>
  <si>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</si>
  <si>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</si>
  <si>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</si>
  <si>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</si>
  <si>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</si>
  <si>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</si>
  <si>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</si>
  <si>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</si>
  <si>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</si>
  <si>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</si>
  <si>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</si>
  <si>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</si>
  <si>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</si>
  <si>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</si>
  <si>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</si>
  <si>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</si>
  <si>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</si>
  <si>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</si>
  <si>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</si>
  <si>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</si>
  <si>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</si>
  <si>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</si>
  <si>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</si>
  <si>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</si>
  <si>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</si>
  <si>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</si>
  <si>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</si>
  <si>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</si>
  <si>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</si>
  <si>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</si>
  <si>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</si>
  <si>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</si>
  <si>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</si>
  <si>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</si>
  <si>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</si>
  <si>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</si>
  <si>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</si>
  <si>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</si>
  <si>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</si>
  <si>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</si>
  <si>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</si>
  <si>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</si>
  <si>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</si>
  <si>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</si>
  <si>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</si>
  <si>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</si>
  <si>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</si>
  <si>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</si>
  <si>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</si>
  <si>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</si>
  <si>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</si>
  <si>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</si>
  <si>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</si>
  <si>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</si>
  <si>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</si>
  <si>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</si>
  <si>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</si>
  <si>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</si>
  <si>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</si>
  <si>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</si>
  <si>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</si>
  <si>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</si>
  <si>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</si>
  <si>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</si>
  <si>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</si>
  <si>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</si>
  <si>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</si>
  <si>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</si>
  <si>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</si>
  <si>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</si>
  <si>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</si>
  <si>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</si>
  <si>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</si>
  <si>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</si>
  <si>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</si>
  <si>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</si>
  <si>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</si>
  <si>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</si>
  <si>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</si>
  <si>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</si>
  <si>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</si>
  <si>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</si>
  <si>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</si>
  <si>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</si>
  <si>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</si>
  <si>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</si>
  <si>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</si>
  <si>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</si>
  <si>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</si>
  <si>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</si>
  <si>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</si>
  <si>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</si>
  <si>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</si>
  <si>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</si>
  <si>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</si>
  <si>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</si>
  <si>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</si>
  <si>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</si>
  <si>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</si>
  <si>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</si>
  <si>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</si>
  <si>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</si>
  <si>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</si>
  <si>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</si>
  <si>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</si>
  <si>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</si>
  <si>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</si>
  <si>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</si>
  <si>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</si>
  <si>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</si>
  <si>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</si>
  <si>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</si>
  <si>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</si>
  <si>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</si>
  <si>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</si>
  <si>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</si>
  <si>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</si>
  <si>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</si>
  <si>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</si>
  <si>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</si>
  <si>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</si>
  <si>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</si>
  <si>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</si>
  <si>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</si>
  <si>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</si>
  <si>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</si>
  <si>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</si>
  <si>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</si>
  <si>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</si>
  <si>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</si>
  <si>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</si>
  <si>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</si>
  <si>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</si>
  <si>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</si>
  <si>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</si>
  <si>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</si>
  <si>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</si>
  <si>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</si>
  <si>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</si>
  <si>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</si>
  <si>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</si>
  <si>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</si>
  <si>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</si>
  <si>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</si>
  <si>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</si>
  <si>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</si>
  <si>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</si>
  <si>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</si>
  <si>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</si>
  <si>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</si>
  <si>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</si>
  <si>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</si>
  <si>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</si>
  <si>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</si>
  <si>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</si>
  <si>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</si>
  <si>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</si>
  <si>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</si>
  <si>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</si>
  <si>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</si>
  <si>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</si>
  <si>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</si>
  <si>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</si>
  <si>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</si>
  <si>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</si>
  <si>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</si>
  <si>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</si>
  <si>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</si>
  <si>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</si>
  <si>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</si>
  <si>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</si>
  <si>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</si>
  <si>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</si>
  <si>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</si>
  <si>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</si>
  <si>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</si>
  <si>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</si>
  <si>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</si>
  <si>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</si>
  <si>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</si>
  <si>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</si>
  <si>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</si>
  <si>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</si>
  <si>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</si>
  <si>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</si>
  <si>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</si>
  <si>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</si>
  <si>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</si>
  <si>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</si>
  <si>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</si>
  <si>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</si>
  <si>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</si>
  <si>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</si>
  <si>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</si>
  <si>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</si>
  <si>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</si>
  <si>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</si>
  <si>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</si>
  <si>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</si>
  <si>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</si>
  <si>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</si>
  <si>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</si>
  <si>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</si>
  <si>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</si>
  <si>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</si>
  <si>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</si>
  <si>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</si>
  <si>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</si>
  <si>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</si>
  <si>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</si>
  <si>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</si>
  <si>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</si>
  <si>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</si>
  <si>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</si>
  <si>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</si>
  <si>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</si>
  <si>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</si>
  <si>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</si>
  <si>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</si>
  <si>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</si>
  <si>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</si>
  <si>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</si>
  <si>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</si>
  <si>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</si>
  <si>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</si>
  <si>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</si>
  <si>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</si>
  <si>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</si>
  <si>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</si>
  <si>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</si>
  <si>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</si>
  <si>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</si>
  <si>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</si>
  <si>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</si>
  <si>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</si>
  <si>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</si>
  <si>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</si>
  <si>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</si>
  <si>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</si>
  <si>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</si>
  <si>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</si>
  <si>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</si>
  <si>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</si>
  <si>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</si>
  <si>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</si>
  <si>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</si>
  <si>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</si>
  <si>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</si>
  <si>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</si>
  <si>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</si>
  <si>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</si>
  <si>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</si>
  <si>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</si>
  <si>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</si>
  <si>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</si>
  <si>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</si>
  <si>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</si>
  <si>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</si>
  <si>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</si>
  <si>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</si>
  <si>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</si>
  <si>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</si>
  <si>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</si>
  <si>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</si>
  <si>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</si>
  <si>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</si>
  <si>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</si>
  <si>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</si>
  <si>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</si>
  <si>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</si>
  <si>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</si>
  <si>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</si>
  <si>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</si>
  <si>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</si>
  <si>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</si>
  <si>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</si>
  <si>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</si>
  <si>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</si>
  <si>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</si>
  <si>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</si>
  <si>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</si>
  <si>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</si>
  <si>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</si>
  <si>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</si>
  <si>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</si>
  <si>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</si>
  <si>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</si>
  <si>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</si>
  <si>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</si>
  <si>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</si>
  <si>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</si>
  <si>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</si>
  <si>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</si>
  <si>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</si>
  <si>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</si>
  <si>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</si>
  <si>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</si>
  <si>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</si>
  <si>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</si>
  <si>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</si>
  <si>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</si>
  <si>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</si>
  <si>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</si>
  <si>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</si>
  <si>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</si>
  <si>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</si>
  <si>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</si>
  <si>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</si>
  <si>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</si>
  <si>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</si>
  <si>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</si>
  <si>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</si>
  <si>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</si>
  <si>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</si>
  <si>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</si>
  <si>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</si>
  <si>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</si>
  <si>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</si>
  <si>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</si>
  <si>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</si>
  <si>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</si>
  <si>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</si>
  <si>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</si>
  <si>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</si>
  <si>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</si>
  <si>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</si>
  <si>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</si>
  <si>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</si>
  <si>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</si>
  <si>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</si>
  <si>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</si>
  <si>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</si>
  <si>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</si>
  <si>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</si>
  <si>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</si>
  <si>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</si>
  <si>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</si>
  <si>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</si>
  <si>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</si>
  <si>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</si>
  <si>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</si>
  <si>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</si>
  <si>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</si>
  <si>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</si>
  <si>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</si>
  <si>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</si>
  <si>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</si>
  <si>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</si>
  <si>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</si>
  <si>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</si>
  <si>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</si>
  <si>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</si>
  <si>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</si>
  <si>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</si>
  <si>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</si>
  <si>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</si>
  <si>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</si>
  <si>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</si>
  <si>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</si>
  <si>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</si>
  <si>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</si>
  <si>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</si>
  <si>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</si>
  <si>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</si>
  <si>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</si>
  <si>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</si>
  <si>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</si>
  <si>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</si>
  <si>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</si>
  <si>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</si>
  <si>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</si>
  <si>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</si>
  <si>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</si>
  <si>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</si>
  <si>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</si>
  <si>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</si>
  <si>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</si>
  <si>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</si>
  <si>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</si>
  <si>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</si>
  <si>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</si>
  <si>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</si>
  <si>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</si>
  <si>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</si>
  <si>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</si>
  <si>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</si>
  <si>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</si>
  <si>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</si>
  <si>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</si>
  <si>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</si>
  <si>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</si>
  <si>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</si>
  <si>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</si>
  <si>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</si>
  <si>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</si>
  <si>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</si>
  <si>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</si>
  <si>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</si>
  <si>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</si>
  <si>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</si>
  <si>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</si>
  <si>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</si>
  <si>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</si>
  <si>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</si>
  <si>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</si>
  <si>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</si>
  <si>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</si>
  <si>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</si>
  <si>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</si>
  <si>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</si>
  <si>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</si>
  <si>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</si>
  <si>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</si>
  <si>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</si>
  <si>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</si>
  <si>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</si>
  <si>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</si>
  <si>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</si>
  <si>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</si>
  <si>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</si>
  <si>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</si>
  <si>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</si>
  <si>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</si>
  <si>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</si>
  <si>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</si>
  <si>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</si>
  <si>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</si>
  <si>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</si>
  <si>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</si>
  <si>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</si>
  <si>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</si>
  <si>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</si>
  <si>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</si>
  <si>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</si>
  <si>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</si>
  <si>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</si>
  <si>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</si>
  <si>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</si>
  <si>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</si>
  <si>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</si>
  <si>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</si>
  <si>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</si>
  <si>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</si>
  <si>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</si>
  <si>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</si>
  <si>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</si>
  <si>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</si>
  <si>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</si>
  <si>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</si>
  <si>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</si>
  <si>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</si>
  <si>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</si>
  <si>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</si>
  <si>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</si>
  <si>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</si>
  <si>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</si>
  <si>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</si>
  <si>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</si>
  <si>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</si>
  <si>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</si>
  <si>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</si>
  <si>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</si>
  <si>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</si>
  <si>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</si>
  <si>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</si>
  <si>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</si>
  <si>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</si>
  <si>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</si>
  <si>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</si>
  <si>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</si>
  <si>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</si>
  <si>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</si>
  <si>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</si>
  <si>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</si>
  <si>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</si>
  <si>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</si>
  <si>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</si>
  <si>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</si>
  <si>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</si>
  <si>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</si>
  <si>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</si>
  <si>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</si>
  <si>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</si>
  <si>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</si>
  <si>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</si>
  <si>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</si>
  <si>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</si>
  <si>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</si>
  <si>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</si>
  <si>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</si>
  <si>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</si>
  <si>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</si>
  <si>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</si>
  <si>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</si>
  <si>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</si>
  <si>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</si>
  <si>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</si>
  <si>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</si>
  <si>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</si>
  <si>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</si>
  <si>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</si>
  <si>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</si>
  <si>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</si>
  <si>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</si>
  <si>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</si>
  <si>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</si>
  <si>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</si>
  <si>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</si>
  <si>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</si>
  <si>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</si>
  <si>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</si>
  <si>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</si>
  <si>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</si>
  <si>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</si>
  <si>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</si>
  <si>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</si>
  <si>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</si>
  <si>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</si>
  <si>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</si>
  <si>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</si>
  <si>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</si>
  <si>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</si>
  <si>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</si>
  <si>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</si>
  <si>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</si>
  <si>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</si>
  <si>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</si>
  <si>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</si>
  <si>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</si>
  <si>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</si>
  <si>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</si>
  <si>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</si>
  <si>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</si>
  <si>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</si>
  <si>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</si>
  <si>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</si>
  <si>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</si>
  <si>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</si>
  <si>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</si>
  <si>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</si>
  <si>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</si>
  <si>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</si>
  <si>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</si>
  <si>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</si>
  <si>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</si>
  <si>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</si>
  <si>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</si>
  <si>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</si>
  <si>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</si>
  <si>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</si>
  <si>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</si>
  <si>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</si>
  <si>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</si>
  <si>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</si>
  <si>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</si>
  <si>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</si>
  <si>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</si>
  <si>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</si>
  <si>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</si>
  <si>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</si>
  <si>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</si>
  <si>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</si>
  <si>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</si>
  <si>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</si>
  <si>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</si>
  <si>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</si>
  <si>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</si>
  <si>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</si>
  <si>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</si>
  <si>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</si>
  <si>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</si>
  <si>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</si>
  <si>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</si>
  <si>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</si>
  <si>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</si>
  <si>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</si>
  <si>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</si>
  <si>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</si>
  <si>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</si>
  <si>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</si>
  <si>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</si>
  <si>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</si>
  <si>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</si>
  <si>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</si>
  <si>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</si>
  <si>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</si>
  <si>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</si>
  <si>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</si>
  <si>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</si>
  <si>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</si>
  <si>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</si>
  <si>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</si>
  <si>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</si>
  <si>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</si>
  <si>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</si>
  <si>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</si>
  <si>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</si>
  <si>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</si>
  <si>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</si>
  <si>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</si>
  <si>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</si>
  <si>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</si>
  <si>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</si>
  <si>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</si>
  <si>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</si>
  <si>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</si>
  <si>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</si>
  <si>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</si>
  <si>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</si>
  <si>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</si>
  <si>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</si>
  <si>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</si>
  <si>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</si>
  <si>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</si>
  <si>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</si>
  <si>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</si>
  <si>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</si>
  <si>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</si>
  <si>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</si>
  <si>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</si>
  <si>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</si>
  <si>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</si>
  <si>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</si>
  <si>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</si>
  <si>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</si>
  <si>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</si>
  <si>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</si>
  <si>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</si>
  <si>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</si>
  <si>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</si>
  <si>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</si>
  <si>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</si>
  <si>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</si>
  <si>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</si>
  <si>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</si>
  <si>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</si>
  <si>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</si>
  <si>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</si>
  <si>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</si>
  <si>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</si>
  <si>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</si>
  <si>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</si>
  <si>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</si>
  <si>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</si>
  <si>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</si>
  <si>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</si>
  <si>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</si>
  <si>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</si>
  <si>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</si>
  <si>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</si>
  <si>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</si>
  <si>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</si>
  <si>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</si>
  <si>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</si>
  <si>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</si>
  <si>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</si>
  <si>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</si>
  <si>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</si>
  <si>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</si>
  <si>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</si>
  <si>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</si>
  <si>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</si>
  <si>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</si>
  <si>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</si>
  <si>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</si>
  <si>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</si>
  <si>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</si>
  <si>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</si>
  <si>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</si>
  <si>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</si>
  <si>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</si>
  <si>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</si>
  <si>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</si>
  <si>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</si>
  <si>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</si>
  <si>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</si>
  <si>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</si>
  <si>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</si>
  <si>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</si>
  <si>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</si>
  <si>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</si>
  <si>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</si>
  <si>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</si>
  <si>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</si>
  <si>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</si>
  <si>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</si>
  <si>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</si>
  <si>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</si>
  <si>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</si>
  <si>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</si>
  <si>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</si>
  <si>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</si>
  <si>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</si>
  <si>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</si>
  <si>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</si>
  <si>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</si>
  <si>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</si>
  <si>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</si>
  <si>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</si>
  <si>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</si>
  <si>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</si>
  <si>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</si>
  <si>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</si>
  <si>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</si>
  <si>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</si>
  <si>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</si>
  <si>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</si>
  <si>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</si>
  <si>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</si>
  <si>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</si>
  <si>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</si>
  <si>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</si>
  <si>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</si>
  <si>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</si>
  <si>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</si>
  <si>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</si>
  <si>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</si>
  <si>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</si>
  <si>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</si>
  <si>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</si>
  <si>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</si>
  <si>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</si>
  <si>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</si>
  <si>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</si>
  <si>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</si>
  <si>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</si>
  <si>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</si>
  <si>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</si>
  <si>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</si>
  <si>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</si>
  <si>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</si>
  <si>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</si>
  <si>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</si>
  <si>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</si>
  <si>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</si>
  <si>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</si>
  <si>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</si>
  <si>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</si>
  <si>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</si>
  <si>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</si>
  <si>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</si>
  <si>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</si>
  <si>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</si>
  <si>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</si>
  <si>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</si>
  <si>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</si>
  <si>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</si>
  <si>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</si>
  <si>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</si>
  <si>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</si>
  <si>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</si>
  <si>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</si>
  <si>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</si>
  <si>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</si>
  <si>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</si>
  <si>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</si>
  <si>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</si>
  <si>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</si>
  <si>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</si>
  <si>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</si>
  <si>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</si>
  <si>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</si>
  <si>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</si>
  <si>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</si>
  <si>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</si>
  <si>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</si>
  <si>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</si>
  <si>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</si>
  <si>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</si>
  <si>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</si>
  <si>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</si>
  <si>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</si>
  <si>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</si>
  <si>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</si>
  <si>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</si>
  <si>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</si>
  <si>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</si>
  <si>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</si>
  <si>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</si>
  <si>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</si>
  <si>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</si>
  <si>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</si>
  <si>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</si>
  <si>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</si>
  <si>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</si>
  <si>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</si>
  <si>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</si>
  <si>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</si>
  <si>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</si>
  <si>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</si>
  <si>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</si>
  <si>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</si>
  <si>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</si>
  <si>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</si>
  <si>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</si>
  <si>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</si>
  <si>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</si>
  <si>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</si>
  <si>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</si>
  <si>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</si>
  <si>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</si>
  <si>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</si>
  <si>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</si>
  <si>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</si>
  <si>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</si>
  <si>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</si>
  <si>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</si>
  <si>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</si>
  <si>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</si>
  <si>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</si>
  <si>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</si>
  <si>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</si>
  <si>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</si>
  <si>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</si>
  <si>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</si>
  <si>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</si>
  <si>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</si>
  <si>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</si>
  <si>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</si>
  <si>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</si>
  <si>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</si>
  <si>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</si>
  <si>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</si>
  <si>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</si>
  <si>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</si>
  <si>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</si>
  <si>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</si>
  <si>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</si>
  <si>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</si>
  <si>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</si>
  <si>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</si>
  <si>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</si>
  <si>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</si>
  <si>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</si>
  <si>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</si>
  <si>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</si>
  <si>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</si>
  <si>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</si>
  <si>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</si>
  <si>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</si>
  <si>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</si>
  <si>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</si>
  <si>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</si>
  <si>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</si>
  <si>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</si>
  <si>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</si>
  <si>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</si>
  <si>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</si>
  <si>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</si>
  <si>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</si>
  <si>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</si>
  <si>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</si>
  <si>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</si>
  <si>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</si>
  <si>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</si>
  <si>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</si>
  <si>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</si>
  <si>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</si>
  <si>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</si>
  <si>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</si>
  <si>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</si>
  <si>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</si>
  <si>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</si>
  <si>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</si>
  <si>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</si>
  <si>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</si>
  <si>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</si>
  <si>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</si>
  <si>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</si>
  <si>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</si>
  <si>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</si>
  <si>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</si>
  <si>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</si>
  <si>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</si>
  <si>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</si>
  <si>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</si>
  <si>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</si>
  <si>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</si>
  <si>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</si>
  <si>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</si>
  <si>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</si>
  <si>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</si>
  <si>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</si>
  <si>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</si>
  <si>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</si>
  <si>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</si>
  <si>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</si>
  <si>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</si>
  <si>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</si>
  <si>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</si>
  <si>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</si>
  <si>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</si>
  <si>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</si>
  <si>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</si>
  <si>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</si>
  <si>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</si>
  <si>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</si>
  <si>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</si>
  <si>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</si>
  <si>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</si>
  <si>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</si>
  <si>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</si>
  <si>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</si>
  <si>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</si>
  <si>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</si>
  <si>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</si>
  <si>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</si>
  <si>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</si>
  <si>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</si>
  <si>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</si>
  <si>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</si>
  <si>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</si>
  <si>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</si>
  <si>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</si>
  <si>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</si>
  <si>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</si>
  <si>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</si>
  <si>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</si>
  <si>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</si>
  <si>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</si>
  <si>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</si>
  <si>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</si>
  <si>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</si>
  <si>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</si>
  <si>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</si>
  <si>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</si>
  <si>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</si>
  <si>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</si>
  <si>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</si>
  <si>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</si>
  <si>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</si>
  <si>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</si>
  <si>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</si>
  <si>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</si>
  <si>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</si>
  <si>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</si>
  <si>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</si>
  <si>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</si>
  <si>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</si>
  <si>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</si>
  <si>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</si>
  <si>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</si>
  <si>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</si>
  <si>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</si>
  <si>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</si>
  <si>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</si>
  <si>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</si>
  <si>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</si>
  <si>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</si>
  <si>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</si>
  <si>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</si>
  <si>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</si>
  <si>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</si>
  <si>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</si>
  <si>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</si>
  <si>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</si>
  <si>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</si>
  <si>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</si>
  <si>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</si>
  <si>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</si>
  <si>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</si>
  <si>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</si>
  <si>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</si>
  <si>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</si>
  <si>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</si>
  <si>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</si>
  <si>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</si>
  <si>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</si>
  <si>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</si>
  <si>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</si>
  <si>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</si>
  <si>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</si>
  <si>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</si>
  <si>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</si>
  <si>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</si>
  <si>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</si>
  <si>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</si>
  <si>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</si>
  <si>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</si>
  <si>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</si>
  <si>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</si>
  <si>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</si>
  <si>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</si>
  <si>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</si>
  <si>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</si>
  <si>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</si>
  <si>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</si>
  <si>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</si>
  <si>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</si>
  <si>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</si>
  <si>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</si>
  <si>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</si>
  <si>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</si>
  <si>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</si>
  <si>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</si>
  <si>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</si>
  <si>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</si>
  <si>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</si>
  <si>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</si>
  <si>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</si>
  <si>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</si>
  <si>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</si>
  <si>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</si>
  <si>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</si>
  <si>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</si>
  <si>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</si>
  <si>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</si>
  <si>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</si>
  <si>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</si>
  <si>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</si>
  <si>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</si>
  <si>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</si>
  <si>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</si>
  <si>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</si>
  <si>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</si>
  <si>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</si>
  <si>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</si>
  <si>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</si>
  <si>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</si>
  <si>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</si>
  <si>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</si>
  <si>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</si>
  <si>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</si>
  <si>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</si>
  <si>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</si>
  <si>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</si>
  <si>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</si>
  <si>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</si>
  <si>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</si>
  <si>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</si>
  <si>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</si>
  <si>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</si>
  <si>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</si>
  <si>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</si>
  <si>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</si>
  <si>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</si>
  <si>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</si>
  <si>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</si>
  <si>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</si>
  <si>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</si>
  <si>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</si>
  <si>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</si>
  <si>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</si>
  <si>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</si>
  <si>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</si>
  <si>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</si>
  <si>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</si>
  <si>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</si>
  <si>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</si>
  <si>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</si>
  <si>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</si>
  <si>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</si>
  <si>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</si>
  <si>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</si>
  <si>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</si>
  <si>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</si>
  <si>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</si>
  <si>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</si>
  <si>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</si>
  <si>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</si>
  <si>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</si>
  <si>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</si>
  <si>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</si>
  <si>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</si>
  <si>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</si>
  <si>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</si>
  <si>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</si>
  <si>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</si>
  <si>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</si>
  <si>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</si>
  <si>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</si>
  <si>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</si>
  <si>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</si>
  <si>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</si>
  <si>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</si>
  <si>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</si>
  <si>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</si>
  <si>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</si>
  <si>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</si>
  <si>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</si>
  <si>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</si>
  <si>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</si>
  <si>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</si>
  <si>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</si>
  <si>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</si>
  <si>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</si>
  <si>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</si>
  <si>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</si>
  <si>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</si>
  <si>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</si>
  <si>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</si>
  <si>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</si>
  <si>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</si>
  <si>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</si>
  <si>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</si>
  <si>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</si>
  <si>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</si>
  <si>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</si>
  <si>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</si>
  <si>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</si>
  <si>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</si>
  <si>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</si>
  <si>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</si>
  <si>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</si>
  <si>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</si>
  <si>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</si>
  <si>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</si>
  <si>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</si>
  <si>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</si>
  <si>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</si>
  <si>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</si>
  <si>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</si>
  <si>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</si>
  <si>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</si>
  <si>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</si>
  <si>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</si>
  <si>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</si>
  <si>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</si>
  <si>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</si>
  <si>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</si>
  <si>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</si>
  <si>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</si>
  <si>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</si>
  <si>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</si>
  <si>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</si>
  <si>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</si>
  <si>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</si>
  <si>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</si>
  <si>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</si>
  <si>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</si>
  <si>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</si>
  <si>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</si>
  <si>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</si>
  <si>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</si>
  <si>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</si>
  <si>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</si>
  <si>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</si>
  <si>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</si>
  <si>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</si>
  <si>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</si>
  <si>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</si>
  <si>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</si>
  <si>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</si>
  <si>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</si>
  <si>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</si>
  <si>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</si>
  <si>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</si>
  <si>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</si>
  <si>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</si>
  <si>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</si>
  <si>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</si>
  <si>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</si>
  <si>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</si>
  <si>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</si>
  <si>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</si>
  <si>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</si>
  <si>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</si>
  <si>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</si>
  <si>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</si>
  <si>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</si>
  <si>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</si>
  <si>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</si>
  <si>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</si>
  <si>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</si>
  <si>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</si>
  <si>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</si>
  <si>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</si>
  <si>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</si>
  <si>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</si>
  <si>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</si>
  <si>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</si>
  <si>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</si>
  <si>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</si>
  <si>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</si>
  <si>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</si>
  <si>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</si>
  <si>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</si>
  <si>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</si>
  <si>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</si>
  <si>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</si>
  <si>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</si>
  <si>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</si>
  <si>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</si>
  <si>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</si>
  <si>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</si>
  <si>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</si>
  <si>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</si>
  <si>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</si>
  <si>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</si>
  <si>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</si>
  <si>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</si>
  <si>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</si>
  <si>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</si>
  <si>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</si>
  <si>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</si>
  <si>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</si>
  <si>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</si>
  <si>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</si>
  <si>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</si>
  <si>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</si>
  <si>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</si>
  <si>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</si>
  <si>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</si>
  <si>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</si>
  <si>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</si>
  <si>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</si>
  <si>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</si>
  <si>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</si>
  <si>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</si>
  <si>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</si>
  <si>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</si>
  <si>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</si>
  <si>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</si>
  <si>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</si>
  <si>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</si>
  <si>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</si>
  <si>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</si>
  <si>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</si>
  <si>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</si>
  <si>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</si>
  <si>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</si>
  <si>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</si>
  <si>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</si>
  <si>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</si>
  <si>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</si>
  <si>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</si>
  <si>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</si>
  <si>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</si>
  <si>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</si>
  <si>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</si>
  <si>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</si>
  <si>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</si>
  <si>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</si>
  <si>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</si>
  <si>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</si>
  <si>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</si>
  <si>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</si>
  <si>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</si>
  <si>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</si>
  <si>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</si>
  <si>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</si>
  <si>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</si>
  <si>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</si>
  <si>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</si>
  <si>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</si>
  <si>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</si>
  <si>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</si>
  <si>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</si>
  <si>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</si>
  <si>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</si>
  <si>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</si>
  <si>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</si>
  <si>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</si>
  <si>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</si>
  <si>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</si>
  <si>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</si>
  <si>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</si>
  <si>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</si>
  <si>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</si>
  <si>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</si>
  <si>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</si>
  <si>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</si>
  <si>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</si>
  <si>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</si>
  <si>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</si>
  <si>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</si>
  <si>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</si>
  <si>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</si>
  <si>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</si>
  <si>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</si>
  <si>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</si>
  <si>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</si>
  <si>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</si>
  <si>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</si>
  <si>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</si>
  <si>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</si>
  <si>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</si>
  <si>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</si>
  <si>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</si>
  <si>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</si>
  <si>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</si>
  <si>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</si>
  <si>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</si>
  <si>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</si>
  <si>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</si>
  <si>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</si>
  <si>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</si>
  <si>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</si>
  <si>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</si>
  <si>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</si>
  <si>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</si>
  <si>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</si>
  <si>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</si>
  <si>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</si>
  <si>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</si>
  <si>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</si>
  <si>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</si>
  <si>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</si>
  <si>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</si>
  <si>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</si>
  <si>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</si>
  <si>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</si>
  <si>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</si>
  <si>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</si>
  <si>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</si>
  <si>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</si>
  <si>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</si>
  <si>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</si>
  <si>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</si>
  <si>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</si>
  <si>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</si>
  <si>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</si>
  <si>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</si>
  <si>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</si>
  <si>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</si>
  <si>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</si>
  <si>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</si>
  <si>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</si>
  <si>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</si>
  <si>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</si>
  <si>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</si>
  <si>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</si>
  <si>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</si>
  <si>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</si>
  <si>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</si>
  <si>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</si>
  <si>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</si>
  <si>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</si>
  <si>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</si>
  <si>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</si>
  <si>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</si>
  <si>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</si>
  <si>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</si>
  <si>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</si>
  <si>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</si>
  <si>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</si>
  <si>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</si>
  <si>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</si>
  <si>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</si>
  <si>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</si>
  <si>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</si>
  <si>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</si>
  <si>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</si>
  <si>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</si>
  <si>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</si>
  <si>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</si>
  <si>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</si>
  <si>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</si>
  <si>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</si>
  <si>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</si>
  <si>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</si>
  <si>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</si>
  <si>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</si>
  <si>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</si>
  <si>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</si>
  <si>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</si>
  <si>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</si>
  <si>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</si>
  <si>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</si>
  <si>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</si>
  <si>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</si>
  <si>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</si>
  <si>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</si>
  <si>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</si>
  <si>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</si>
  <si>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</si>
  <si>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</si>
  <si>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</si>
  <si>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</si>
  <si>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</si>
  <si>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</si>
  <si>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</si>
  <si>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</si>
  <si>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</si>
  <si>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</si>
  <si>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</si>
  <si>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</si>
  <si>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</si>
  <si>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</si>
  <si>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</si>
  <si>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</si>
  <si>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</si>
  <si>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</si>
  <si>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</si>
  <si>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</si>
  <si>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</si>
  <si>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</si>
  <si>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</si>
  <si>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</si>
  <si>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</si>
  <si>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</si>
  <si>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</si>
  <si>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</si>
  <si>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</si>
  <si>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</si>
  <si>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</si>
  <si>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</si>
  <si>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</si>
  <si>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</si>
  <si>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</si>
  <si>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</si>
  <si>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</si>
  <si>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</si>
  <si>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</si>
  <si>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</si>
  <si>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</si>
  <si>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</si>
  <si>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</si>
  <si>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</si>
  <si>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</si>
  <si>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</si>
  <si>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</si>
  <si>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</si>
  <si>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</si>
  <si>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</si>
  <si>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</si>
  <si>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</si>
  <si>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</si>
  <si>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</si>
  <si>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</si>
  <si>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</si>
  <si>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</si>
  <si>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</si>
  <si>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</si>
  <si>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</si>
  <si>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</si>
  <si>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</si>
  <si>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</si>
  <si>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</si>
  <si>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</si>
  <si>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</si>
  <si>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</si>
  <si>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</si>
  <si>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</si>
  <si>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</si>
  <si>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</si>
  <si>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</si>
  <si>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</si>
  <si>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</si>
  <si>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</si>
  <si>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</si>
  <si>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</si>
  <si>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</si>
  <si>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</si>
  <si>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</si>
  <si>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</si>
  <si>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</si>
  <si>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</si>
  <si>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</si>
  <si>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</si>
  <si>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</si>
  <si>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</si>
  <si>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</si>
  <si>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</si>
  <si>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</si>
  <si>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</si>
  <si>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</si>
  <si>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</si>
  <si>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</si>
  <si>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</si>
  <si>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</si>
  <si>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</si>
  <si>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</si>
  <si>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</si>
  <si>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</si>
  <si>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</si>
  <si>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</si>
  <si>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</si>
  <si>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</si>
  <si>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</si>
  <si>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</si>
  <si>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</si>
  <si>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</si>
  <si>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</si>
  <si>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</si>
  <si>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</si>
  <si>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</si>
  <si>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</si>
  <si>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</si>
  <si>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</si>
  <si>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</si>
  <si>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</si>
  <si>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</si>
  <si>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</si>
  <si>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</si>
  <si>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</si>
  <si>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</si>
  <si>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</si>
  <si>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</si>
  <si>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</si>
  <si>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</si>
  <si>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</si>
  <si>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</si>
  <si>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</si>
  <si>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</si>
  <si>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</si>
  <si>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</si>
  <si>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</si>
  <si>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</si>
  <si>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</si>
  <si>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</si>
  <si>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</si>
  <si>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</si>
  <si>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</si>
  <si>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</si>
  <si>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</si>
  <si>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</si>
  <si>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</si>
  <si>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</si>
  <si>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</si>
  <si>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</si>
  <si>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</si>
  <si>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</si>
  <si>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</si>
  <si>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</si>
  <si>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</si>
  <si>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</si>
  <si>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</si>
  <si>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</si>
  <si>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</si>
  <si>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</si>
  <si>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</si>
  <si>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</si>
  <si>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</si>
  <si>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</si>
  <si>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</si>
  <si>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</si>
  <si>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</si>
  <si>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</si>
  <si>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</si>
  <si>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</si>
  <si>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</si>
  <si>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</si>
  <si>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</si>
  <si>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</si>
  <si>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</si>
  <si>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</si>
  <si>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</si>
  <si>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</si>
  <si>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</si>
  <si>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</si>
  <si>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</si>
  <si>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</si>
  <si>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</si>
  <si>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</si>
  <si>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</si>
  <si>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</si>
  <si>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</si>
  <si>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</si>
  <si>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</si>
  <si>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</si>
  <si>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</si>
  <si>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</si>
  <si>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</si>
  <si>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</si>
  <si>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</si>
  <si>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</si>
  <si>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</si>
  <si>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</si>
  <si>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</si>
  <si>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</si>
  <si>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</si>
  <si>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</si>
  <si>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</si>
  <si>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</si>
  <si>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</si>
  <si>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</si>
  <si>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</si>
  <si>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</si>
  <si>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</si>
  <si>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</si>
  <si>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</si>
  <si>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</si>
  <si>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</si>
  <si>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</si>
  <si>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</si>
  <si>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</si>
  <si>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</si>
  <si>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</si>
  <si>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</si>
  <si>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</si>
  <si>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</si>
  <si>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</si>
  <si>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</si>
  <si>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</si>
  <si>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</si>
  <si>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</si>
  <si>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</si>
  <si>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</si>
  <si>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</si>
  <si>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</si>
  <si>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</si>
  <si>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</si>
  <si>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</si>
  <si>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</si>
  <si>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</si>
  <si>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</si>
  <si>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</si>
  <si>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</si>
  <si>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</si>
  <si>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</si>
  <si>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</si>
  <si>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</si>
  <si>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</si>
  <si>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</si>
  <si>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</si>
  <si>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</si>
  <si>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</si>
  <si>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</si>
  <si>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</si>
  <si>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</si>
  <si>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</si>
  <si>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</si>
  <si>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</si>
  <si>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</si>
  <si>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</si>
  <si>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</si>
  <si>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</si>
  <si>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</si>
  <si>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</si>
  <si>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</si>
  <si>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</si>
  <si>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</si>
  <si>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</si>
  <si>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</si>
  <si>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</si>
  <si>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</si>
  <si>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</si>
  <si>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</si>
  <si>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</si>
  <si>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</si>
  <si>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</si>
  <si>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</si>
  <si>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</si>
  <si>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</si>
  <si>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</si>
  <si>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</si>
  <si>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</si>
  <si>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</si>
  <si>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</si>
  <si>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</si>
  <si>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</si>
  <si>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</si>
  <si>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</si>
  <si>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</si>
  <si>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</si>
  <si>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</si>
  <si>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</si>
  <si>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</si>
  <si>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</si>
  <si>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</si>
  <si>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</si>
  <si>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</si>
  <si>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</si>
  <si>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</si>
  <si>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</si>
  <si>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</si>
  <si>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</si>
  <si>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</si>
  <si>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</si>
  <si>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</si>
  <si>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</si>
  <si>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</si>
  <si>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</si>
  <si>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</si>
  <si>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</si>
  <si>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</si>
  <si>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</si>
  <si>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</si>
  <si>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</si>
  <si>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</si>
  <si>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</si>
  <si>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</si>
  <si>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</si>
  <si>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</si>
  <si>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</si>
  <si>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</si>
  <si>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</si>
  <si>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</si>
  <si>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</si>
  <si>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</si>
  <si>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</si>
  <si>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</si>
  <si>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</si>
  <si>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</si>
  <si>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</si>
  <si>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</si>
  <si>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</si>
  <si>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</si>
  <si>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</si>
  <si>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</si>
  <si>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</si>
  <si>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</si>
  <si>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</si>
  <si>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</si>
  <si>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</si>
  <si>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</si>
  <si>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</si>
  <si>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</si>
  <si>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</si>
  <si>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</si>
  <si>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</si>
  <si>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</si>
  <si>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</si>
  <si>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</si>
  <si>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</si>
  <si>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</si>
  <si>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</si>
  <si>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</si>
  <si>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</si>
  <si>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</si>
  <si>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</si>
  <si>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</si>
  <si>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</si>
  <si>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</si>
  <si>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</si>
  <si>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</si>
  <si>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</si>
  <si>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</si>
  <si>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</si>
  <si>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</si>
  <si>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</si>
  <si>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</si>
  <si>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</si>
  <si>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</si>
  <si>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</si>
  <si>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</si>
  <si>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</si>
  <si>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</si>
  <si>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</si>
  <si>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</si>
  <si>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</si>
  <si>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</si>
  <si>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</si>
  <si>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</si>
  <si>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</si>
  <si>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</si>
  <si>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</si>
  <si>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</si>
  <si>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</si>
  <si>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</si>
  <si>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</si>
  <si>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</si>
  <si>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</si>
  <si>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</si>
  <si>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</si>
  <si>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</si>
  <si>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</si>
  <si>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</si>
  <si>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</si>
  <si>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</si>
  <si>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</si>
  <si>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</si>
  <si>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</si>
  <si>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</si>
  <si>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</si>
  <si>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</si>
  <si>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</si>
  <si>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</si>
  <si>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</si>
  <si>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</si>
  <si>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</si>
  <si>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</si>
  <si>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</si>
  <si>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</si>
  <si>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</si>
  <si>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</si>
  <si>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</si>
  <si>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</si>
  <si>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</si>
  <si>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</si>
  <si>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</si>
  <si>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</si>
  <si>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</si>
  <si>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</si>
  <si>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</si>
  <si>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</si>
  <si>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</si>
  <si>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</si>
  <si>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</si>
  <si>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</si>
  <si>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</si>
  <si>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</si>
  <si>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</si>
  <si>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</si>
  <si>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</si>
  <si>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</si>
  <si>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</si>
  <si>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</si>
  <si>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</si>
  <si>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</si>
  <si>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</si>
  <si>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</si>
  <si>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</si>
  <si>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</si>
  <si>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</si>
  <si>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</si>
  <si>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</si>
  <si>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</si>
  <si>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</si>
  <si>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</si>
  <si>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</si>
  <si>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</si>
  <si>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</si>
  <si>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</si>
  <si>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</si>
  <si>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</si>
  <si>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</si>
  <si>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</si>
  <si>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</si>
  <si>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</si>
  <si>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</si>
  <si>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</si>
  <si>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</si>
  <si>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</si>
  <si>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</si>
  <si>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</si>
  <si>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</si>
  <si>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</si>
  <si>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</si>
  <si>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</si>
  <si>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</si>
  <si>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</si>
  <si>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</si>
  <si>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</si>
  <si>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</si>
  <si>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</si>
  <si>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</si>
  <si>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</si>
  <si>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</si>
  <si>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</si>
  <si>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</si>
  <si>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</si>
  <si>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</si>
  <si>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</si>
  <si>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</si>
  <si>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</si>
  <si>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</si>
  <si>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</si>
  <si>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</si>
  <si>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</si>
  <si>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</si>
  <si>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</si>
  <si>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</si>
  <si>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</si>
  <si>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</si>
  <si>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</si>
  <si>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</si>
  <si>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</si>
  <si>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</si>
  <si>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</si>
  <si>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</si>
  <si>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</si>
  <si>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</si>
  <si>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</si>
  <si>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</si>
  <si>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</si>
  <si>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</si>
  <si>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</si>
  <si>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</si>
  <si>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</si>
  <si>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</si>
  <si>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</si>
  <si>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</si>
  <si>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</si>
  <si>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</si>
  <si>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</si>
  <si>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</si>
  <si>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</si>
  <si>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</si>
  <si>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</si>
  <si>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</si>
  <si>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</si>
  <si>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</si>
  <si>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</si>
  <si>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</si>
  <si>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</si>
  <si>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</si>
  <si>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</si>
  <si>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</si>
  <si>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</si>
  <si>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</si>
  <si>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</si>
  <si>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</si>
  <si>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</si>
  <si>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</si>
  <si>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</si>
  <si>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</si>
  <si>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</si>
  <si>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</si>
  <si>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</si>
  <si>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</si>
  <si>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</si>
  <si>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</si>
  <si>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</si>
  <si>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</si>
  <si>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</si>
  <si>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</si>
  <si>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</si>
  <si>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</si>
  <si>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</si>
  <si>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</si>
  <si>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</si>
  <si>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</si>
  <si>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</si>
  <si>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</si>
  <si>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</si>
  <si>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</si>
  <si>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</si>
  <si>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</si>
  <si>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</si>
  <si>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</si>
  <si>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</si>
  <si>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</si>
  <si>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</si>
  <si>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</si>
  <si>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</si>
  <si>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</si>
  <si>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</si>
  <si>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</si>
  <si>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</si>
  <si>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</si>
  <si>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</si>
  <si>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</si>
  <si>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</si>
  <si>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</si>
  <si>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</si>
  <si>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</si>
  <si>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</si>
  <si>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</si>
  <si>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</si>
  <si>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</si>
  <si>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</si>
  <si>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</si>
  <si>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</si>
  <si>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</si>
  <si>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</si>
  <si>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</si>
  <si>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</si>
  <si>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</si>
  <si>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</si>
  <si>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</si>
  <si>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</si>
  <si>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</si>
  <si>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</si>
  <si>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</si>
  <si>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</si>
  <si>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</si>
  <si>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</si>
  <si>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</si>
  <si>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</si>
  <si>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</si>
  <si>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</si>
  <si>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</si>
  <si>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</si>
  <si>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</si>
  <si>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</si>
  <si>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</si>
  <si>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</si>
  <si>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</si>
  <si>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</si>
  <si>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</si>
  <si>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</si>
  <si>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</si>
  <si>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</si>
  <si>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</si>
  <si>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</si>
  <si>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</si>
  <si>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</si>
  <si>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</si>
  <si>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</si>
  <si>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</si>
  <si>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</si>
  <si>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</si>
  <si>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</si>
  <si>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</si>
  <si>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</si>
  <si>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</si>
  <si>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</si>
  <si>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</si>
  <si>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</si>
  <si>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</si>
  <si>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</si>
  <si>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</si>
  <si>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</si>
  <si>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</si>
  <si>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</si>
  <si>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</si>
  <si>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</si>
  <si>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</si>
  <si>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</si>
  <si>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</si>
  <si>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</si>
  <si>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</si>
  <si>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</si>
  <si>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</si>
  <si>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</si>
  <si>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</si>
  <si>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</si>
  <si>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</si>
  <si>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</si>
  <si>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</si>
  <si>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</si>
  <si>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</si>
  <si>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</si>
  <si>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</si>
  <si>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</si>
  <si>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</si>
  <si>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</si>
  <si>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</si>
  <si>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</si>
  <si>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</si>
  <si>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</si>
  <si>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</si>
  <si>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</si>
  <si>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</si>
  <si>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</si>
  <si>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</si>
  <si>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</si>
  <si>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</si>
  <si>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</si>
  <si>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</si>
  <si>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</si>
  <si>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</si>
  <si>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</si>
  <si>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</si>
  <si>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</si>
  <si>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</si>
  <si>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</si>
  <si>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</si>
  <si>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</si>
  <si>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</si>
  <si>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</si>
  <si>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</si>
  <si>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</si>
  <si>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</si>
  <si>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</si>
  <si>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</si>
  <si>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</si>
  <si>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</si>
  <si>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</si>
  <si>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</si>
  <si>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</si>
  <si>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</si>
  <si>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</si>
  <si>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</si>
  <si>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</si>
  <si>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</si>
  <si>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</si>
  <si>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</si>
  <si>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</si>
  <si>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</si>
  <si>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</si>
  <si>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</si>
  <si>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</si>
  <si>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</si>
  <si>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</si>
  <si>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</si>
  <si>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</si>
  <si>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</si>
  <si>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</si>
  <si>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</si>
  <si>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</si>
  <si>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</si>
  <si>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</si>
  <si>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</si>
  <si>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</si>
  <si>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</si>
  <si>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</si>
  <si>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</si>
  <si>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</si>
  <si>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</si>
  <si>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</si>
  <si>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</si>
  <si>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</si>
  <si>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</si>
  <si>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</si>
  <si>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</si>
  <si>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</si>
  <si>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</si>
  <si>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</si>
  <si>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</si>
  <si>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</si>
  <si>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</si>
  <si>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</si>
  <si>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</si>
  <si>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</si>
  <si>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</si>
  <si>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</si>
  <si>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</si>
  <si>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</si>
  <si>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</si>
  <si>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</si>
  <si>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</si>
  <si>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</si>
  <si>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</si>
  <si>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</si>
  <si>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</si>
  <si>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</si>
  <si>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</si>
  <si>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</si>
  <si>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</si>
  <si>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</si>
  <si>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</si>
  <si>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</si>
  <si>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</si>
  <si>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</si>
  <si>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</si>
  <si>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</si>
  <si>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</si>
  <si>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</si>
  <si>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</si>
  <si>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</si>
  <si>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</si>
  <si>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</si>
  <si>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</si>
  <si>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</si>
  <si>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</si>
  <si>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</si>
  <si>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</si>
  <si>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</si>
  <si>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</si>
  <si>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</si>
  <si>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</si>
  <si>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</si>
  <si>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</si>
  <si>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</si>
  <si>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</si>
  <si>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</si>
  <si>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</si>
  <si>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</si>
  <si>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</si>
  <si>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</si>
  <si>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</si>
  <si>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</si>
  <si>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</si>
  <si>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</si>
  <si>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</si>
  <si>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</si>
  <si>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</si>
  <si>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</si>
  <si>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</si>
  <si>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</si>
  <si>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</si>
  <si>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</si>
  <si>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</si>
  <si>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</si>
  <si>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</si>
  <si>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</si>
  <si>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</si>
  <si>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</si>
  <si>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</si>
  <si>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</si>
  <si>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</si>
  <si>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</si>
  <si>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</si>
  <si>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</si>
  <si>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</si>
  <si>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</si>
  <si>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</si>
  <si>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</si>
  <si>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</si>
  <si>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</si>
  <si>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</si>
  <si>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</si>
  <si>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</si>
  <si>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</si>
  <si>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</si>
  <si>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</si>
  <si>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</si>
  <si>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</si>
  <si>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</si>
  <si>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</si>
  <si>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</si>
  <si>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</si>
  <si>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</si>
  <si>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</si>
  <si>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</si>
  <si>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</si>
  <si>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</si>
  <si>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</si>
  <si>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</si>
  <si>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</si>
  <si>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</si>
  <si>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</si>
  <si>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</si>
  <si>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</si>
  <si>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</si>
  <si>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</si>
  <si>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</si>
  <si>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</si>
  <si>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</si>
  <si>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</si>
  <si>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</si>
  <si>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</si>
  <si>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</si>
  <si>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</si>
  <si>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</si>
  <si>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</si>
  <si>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</si>
  <si>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</si>
  <si>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</si>
  <si>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</si>
  <si>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</si>
  <si>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</si>
  <si>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</si>
  <si>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</si>
  <si>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</si>
  <si>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</si>
  <si>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</si>
  <si>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</si>
  <si>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</si>
  <si>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</si>
  <si>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</si>
  <si>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</si>
  <si>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</si>
  <si>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</si>
  <si>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</si>
  <si>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</si>
  <si>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</si>
  <si>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</si>
  <si>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</si>
  <si>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</si>
  <si>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</si>
  <si>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</si>
  <si>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</si>
  <si>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</si>
  <si>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</si>
  <si>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</si>
  <si>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</si>
  <si>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</si>
  <si>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</si>
  <si>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</si>
  <si>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</si>
  <si>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</si>
  <si>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</si>
  <si>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</si>
  <si>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</si>
  <si>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</si>
  <si>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</si>
  <si>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</si>
  <si>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</si>
  <si>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</si>
  <si>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</si>
  <si>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</si>
  <si>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</si>
  <si>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</si>
  <si>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</si>
  <si>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</si>
  <si>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</si>
  <si>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</si>
  <si>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</si>
  <si>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</si>
  <si>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</si>
  <si>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</si>
  <si>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</si>
  <si>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</si>
  <si>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</si>
  <si>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</si>
  <si>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</si>
  <si>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</si>
  <si>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</si>
  <si>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</si>
  <si>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</si>
  <si>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</si>
  <si>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</si>
  <si>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</si>
  <si>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</si>
  <si>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</si>
  <si>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</si>
  <si>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</si>
  <si>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</si>
  <si>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</si>
  <si>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</si>
  <si>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</si>
  <si>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</si>
  <si>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</si>
  <si>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</si>
  <si>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</si>
  <si>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</si>
  <si>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</si>
  <si>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</si>
  <si>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</si>
  <si>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</si>
  <si>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</si>
  <si>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</si>
  <si>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</si>
  <si>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</si>
  <si>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</si>
  <si>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</si>
  <si>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</si>
  <si>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</si>
  <si>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</si>
  <si>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</si>
  <si>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</si>
  <si>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</si>
  <si>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</si>
  <si>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</si>
  <si>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</si>
  <si>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</si>
  <si>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</si>
  <si>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</si>
  <si>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</si>
  <si>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</si>
  <si>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</si>
  <si>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</si>
  <si>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</si>
  <si>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</si>
  <si>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</si>
  <si>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</si>
  <si>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</si>
  <si>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</si>
  <si>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</si>
  <si>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</si>
  <si>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</si>
  <si>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</si>
  <si>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</si>
  <si>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</si>
  <si>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</si>
  <si>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</si>
  <si>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</si>
  <si>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</si>
  <si>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</si>
  <si>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</si>
  <si>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</si>
  <si>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</si>
  <si>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</si>
  <si>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</si>
  <si>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</si>
  <si>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</si>
  <si>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</si>
  <si>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</si>
  <si>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</si>
  <si>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</si>
  <si>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</si>
  <si>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</si>
  <si>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</si>
  <si>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</si>
  <si>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</si>
  <si>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</si>
  <si>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</si>
  <si>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</si>
  <si>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</si>
  <si>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</si>
  <si>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</si>
  <si>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</si>
  <si>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</si>
  <si>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</si>
  <si>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</si>
  <si>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</si>
  <si>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</si>
  <si>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</si>
  <si>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</si>
  <si>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</si>
  <si>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</si>
  <si>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</si>
  <si>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</si>
  <si>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</si>
  <si>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</si>
  <si>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</si>
  <si>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</si>
  <si>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</si>
  <si>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</si>
  <si>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</si>
  <si>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</si>
  <si>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</si>
  <si>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</si>
  <si>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</si>
  <si>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</si>
  <si>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</si>
  <si>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</si>
  <si>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</si>
  <si>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</si>
  <si>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</si>
  <si>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</si>
  <si>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</si>
  <si>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</si>
  <si>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</si>
  <si>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</si>
  <si>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</si>
  <si>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</si>
  <si>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</si>
  <si>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</si>
  <si>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</si>
  <si>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</si>
  <si>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</si>
  <si>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</si>
  <si>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</si>
  <si>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</si>
  <si>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</si>
  <si>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</si>
  <si>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</si>
  <si>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</si>
  <si>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</si>
  <si>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</si>
  <si>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</si>
  <si>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</si>
  <si>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</si>
  <si>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</si>
  <si>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</si>
  <si>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</si>
  <si>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</si>
  <si>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</si>
  <si>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</si>
  <si>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</si>
  <si>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</si>
  <si>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</si>
  <si>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</si>
  <si>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</si>
  <si>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</si>
  <si>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</si>
  <si>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</si>
  <si>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</si>
  <si>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</si>
  <si>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</si>
  <si>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</si>
  <si>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</si>
  <si>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</si>
  <si>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</si>
  <si>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</si>
  <si>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</si>
  <si>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</si>
  <si>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</si>
  <si>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</si>
  <si>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</si>
  <si>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</si>
  <si>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</si>
  <si>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</si>
  <si>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</si>
  <si>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</si>
  <si>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</si>
  <si>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</si>
  <si>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</si>
  <si>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</si>
  <si>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</si>
  <si>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</si>
  <si>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</si>
  <si>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</si>
  <si>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</si>
  <si>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</si>
  <si>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</si>
  <si>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</si>
  <si>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</si>
  <si>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</si>
  <si>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</si>
  <si>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</si>
  <si>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</si>
  <si>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</si>
  <si>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</si>
  <si>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</si>
  <si>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</si>
  <si>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</si>
  <si>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</si>
  <si>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</si>
  <si>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</si>
  <si>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</si>
  <si>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</si>
  <si>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</si>
  <si>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</si>
  <si>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</si>
  <si>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</si>
  <si>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</si>
  <si>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</si>
  <si>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</si>
  <si>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</si>
  <si>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</si>
  <si>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</si>
  <si>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</si>
  <si>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</si>
  <si>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</si>
  <si>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</si>
  <si>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</si>
  <si>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</si>
  <si>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</si>
  <si>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</si>
  <si>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</si>
  <si>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</si>
  <si>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</si>
  <si>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</si>
  <si>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</si>
  <si>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</si>
  <si>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</si>
  <si>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</si>
  <si>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</si>
  <si>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</si>
  <si>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</si>
  <si>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</si>
  <si>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</si>
  <si>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</si>
  <si>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</si>
  <si>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</si>
  <si>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</si>
  <si>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</si>
  <si>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</si>
  <si>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</si>
  <si>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</si>
  <si>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</si>
  <si>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</si>
  <si>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</si>
  <si>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</si>
  <si>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</si>
  <si>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</si>
  <si>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</si>
  <si>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</si>
  <si>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</si>
  <si>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</si>
  <si>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</si>
  <si>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</si>
  <si>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</si>
  <si>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</si>
  <si>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</si>
  <si>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</si>
  <si>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</si>
  <si>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</si>
  <si>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</si>
  <si>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</si>
  <si>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</si>
  <si>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</si>
  <si>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</si>
  <si>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</si>
  <si>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</si>
  <si>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</si>
  <si>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</si>
  <si>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</si>
  <si>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</si>
  <si>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</si>
  <si>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</si>
  <si>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</si>
  <si>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</si>
  <si>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</si>
  <si>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</si>
  <si>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</si>
  <si>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</si>
  <si>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</si>
  <si>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</si>
  <si>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</si>
  <si>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</si>
  <si>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</si>
  <si>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</si>
  <si>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</si>
  <si>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</si>
  <si>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</si>
  <si>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</si>
  <si>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</si>
  <si>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</si>
  <si>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</si>
  <si>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</si>
  <si>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</si>
  <si>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</si>
  <si>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</si>
  <si>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</si>
  <si>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</si>
  <si>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</si>
  <si>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</si>
  <si>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</si>
  <si>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</si>
  <si>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</si>
  <si>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</si>
  <si>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</si>
  <si>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</si>
  <si>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</si>
  <si>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</si>
  <si>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</si>
  <si>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</si>
  <si>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</si>
  <si>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</si>
  <si>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</si>
  <si>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</si>
  <si>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</si>
  <si>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</si>
  <si>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</si>
  <si>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</si>
  <si>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</si>
  <si>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</si>
  <si>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</si>
  <si>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</si>
  <si>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</si>
  <si>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</si>
  <si>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</si>
  <si>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</si>
  <si>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</si>
  <si>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</si>
  <si>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</si>
  <si>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</si>
  <si>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</si>
  <si>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</si>
  <si>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</si>
  <si>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</si>
  <si>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</si>
  <si>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</si>
  <si>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</si>
  <si>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</si>
  <si>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</si>
  <si>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</si>
  <si>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</si>
  <si>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</si>
  <si>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</si>
  <si>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</si>
  <si>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</si>
  <si>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</si>
  <si>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</si>
  <si>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</si>
  <si>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</si>
  <si>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</si>
  <si>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</si>
  <si>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</si>
  <si>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</si>
  <si>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</si>
  <si>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</si>
  <si>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</si>
  <si>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</si>
  <si>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</si>
  <si>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</si>
  <si>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</si>
  <si>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</si>
  <si>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</si>
  <si>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</si>
  <si>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</si>
  <si>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</si>
  <si>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</si>
  <si>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</si>
  <si>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</si>
  <si>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</si>
  <si>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</si>
  <si>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</si>
  <si>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</si>
  <si>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</si>
  <si>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</si>
  <si>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</si>
  <si>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</si>
  <si>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</si>
  <si>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</si>
  <si>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</si>
  <si>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</si>
  <si>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</si>
  <si>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</si>
  <si>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</si>
  <si>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</si>
  <si>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</si>
  <si>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</si>
  <si>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</si>
  <si>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</si>
  <si>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</si>
  <si>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</si>
  <si>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</si>
  <si>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</si>
  <si>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</si>
  <si>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</si>
  <si>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</si>
  <si>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</si>
  <si>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</si>
  <si>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</si>
  <si>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</si>
  <si>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</si>
  <si>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</si>
  <si>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</si>
  <si>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</si>
  <si>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</si>
  <si>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</si>
  <si>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</si>
  <si>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</si>
  <si>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</si>
  <si>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</si>
  <si>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</si>
  <si>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</si>
  <si>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</si>
  <si>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</si>
  <si>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</si>
  <si>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</si>
  <si>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</si>
  <si>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</si>
  <si>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</si>
  <si>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</si>
  <si>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</si>
  <si>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</si>
  <si>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</si>
  <si>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</si>
  <si>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</si>
  <si>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</si>
  <si>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</si>
  <si>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</si>
  <si>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</si>
  <si>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</si>
  <si>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</si>
  <si>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</si>
  <si>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</si>
  <si>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</si>
  <si>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</si>
  <si>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</si>
  <si>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</si>
  <si>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</si>
  <si>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</si>
  <si>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</si>
  <si>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</si>
  <si>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</si>
  <si>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</si>
  <si>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</si>
  <si>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</si>
  <si>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</si>
  <si>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</si>
  <si>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</si>
  <si>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</si>
  <si>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</si>
  <si>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</si>
  <si>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</si>
  <si>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</si>
  <si>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</si>
  <si>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</si>
  <si>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</si>
  <si>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</si>
  <si>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</si>
  <si>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</si>
  <si>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</si>
  <si>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</si>
  <si>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</si>
  <si>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</si>
  <si>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</si>
  <si>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</si>
  <si>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</si>
  <si>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</si>
  <si>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</si>
  <si>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</si>
  <si>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</si>
  <si>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</si>
  <si>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</si>
  <si>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</si>
  <si>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</si>
  <si>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</si>
  <si>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</si>
  <si>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</si>
  <si>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</si>
  <si>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</si>
  <si>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</si>
  <si>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</si>
  <si>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</si>
  <si>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</si>
  <si>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</si>
  <si>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</si>
  <si>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</si>
  <si>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</si>
  <si>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</si>
  <si>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</si>
  <si>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</si>
  <si>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</si>
  <si>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</si>
  <si>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</si>
  <si>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</si>
  <si>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</si>
  <si>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</si>
  <si>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</si>
  <si>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</si>
  <si>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</si>
  <si>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</si>
  <si>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</si>
  <si>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</si>
  <si>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</si>
  <si>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</si>
  <si>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</si>
  <si>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</si>
  <si>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</si>
  <si>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</si>
  <si>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</si>
  <si>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</si>
  <si>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</si>
  <si>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</si>
  <si>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</si>
  <si>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</si>
  <si>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</si>
  <si>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</si>
  <si>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</si>
  <si>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</si>
  <si>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</si>
  <si>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</si>
  <si>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</si>
  <si>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</si>
  <si>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</si>
  <si>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</si>
  <si>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</si>
  <si>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</si>
  <si>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</si>
  <si>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</si>
  <si>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</si>
  <si>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</si>
  <si>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</si>
  <si>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</si>
  <si>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</si>
  <si>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</si>
  <si>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</si>
  <si>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</si>
  <si>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</si>
  <si>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</si>
  <si>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</si>
  <si>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</si>
  <si>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</si>
  <si>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</si>
  <si>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</si>
  <si>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</si>
  <si>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</si>
  <si>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</si>
  <si>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</si>
  <si>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</si>
  <si>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</si>
  <si>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</si>
  <si>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</si>
  <si>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</si>
  <si>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</si>
  <si>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</si>
  <si>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</si>
  <si>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</si>
  <si>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</si>
  <si>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</si>
  <si>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</si>
  <si>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</si>
  <si>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</si>
  <si>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</si>
  <si>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</si>
  <si>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</si>
  <si>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</si>
  <si>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</si>
  <si>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</si>
  <si>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</si>
  <si>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</si>
  <si>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</si>
  <si>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</si>
  <si>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</si>
  <si>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</si>
  <si>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</si>
  <si>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</si>
  <si>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</si>
  <si>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</si>
  <si>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</si>
  <si>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</si>
  <si>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</si>
  <si>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</si>
  <si>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</si>
  <si>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</si>
  <si>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</si>
  <si>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</si>
  <si>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</si>
  <si>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</si>
  <si>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</si>
  <si>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</si>
  <si>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</si>
  <si>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</si>
  <si>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</si>
  <si>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</si>
  <si>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</si>
  <si>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</si>
  <si>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</si>
  <si>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</si>
  <si>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</si>
  <si>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</si>
  <si>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</si>
  <si>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</si>
  <si>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</si>
  <si>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</si>
  <si>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</si>
  <si>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</si>
  <si>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</si>
  <si>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</si>
  <si>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</si>
  <si>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</si>
  <si>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</si>
  <si>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</si>
  <si>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</si>
  <si>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</si>
  <si>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</si>
  <si>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</si>
  <si>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</si>
  <si>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</si>
  <si>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</si>
  <si>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</si>
  <si>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</si>
  <si>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</si>
  <si>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</si>
  <si>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</si>
  <si>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</si>
  <si>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</si>
  <si>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</si>
  <si>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</si>
  <si>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</si>
  <si>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</si>
  <si>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</si>
  <si>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</si>
  <si>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</si>
  <si>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</si>
  <si>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</si>
  <si>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</si>
  <si>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</si>
  <si>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</si>
  <si>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</si>
  <si>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</si>
  <si>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</si>
  <si>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</si>
  <si>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</si>
  <si>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</si>
  <si>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</si>
  <si>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</si>
  <si>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</si>
  <si>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</si>
  <si>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</si>
  <si>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</si>
  <si>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</si>
  <si>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</si>
  <si>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</si>
  <si>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</si>
  <si>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</si>
  <si>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</si>
  <si>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</si>
  <si>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</si>
  <si>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</si>
  <si>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</si>
  <si>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</si>
  <si>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</si>
  <si>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</si>
  <si>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</si>
  <si>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</si>
  <si>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</si>
  <si>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</si>
  <si>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</si>
  <si>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</si>
  <si>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</si>
  <si>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</si>
  <si>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</si>
  <si>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</si>
  <si>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</si>
  <si>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</si>
  <si>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</si>
  <si>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</si>
  <si>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</si>
  <si>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</si>
  <si>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</si>
  <si>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</si>
  <si>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</si>
  <si>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</si>
  <si>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</si>
  <si>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</si>
  <si>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</si>
  <si>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</si>
  <si>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</si>
  <si>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</si>
  <si>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</si>
  <si>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</si>
  <si>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</si>
  <si>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</si>
  <si>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</si>
  <si>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</si>
  <si>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</si>
  <si>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</si>
  <si>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</si>
  <si>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</si>
  <si>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</si>
  <si>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</si>
  <si>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</si>
  <si>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</si>
  <si>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</si>
  <si>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</si>
  <si>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</si>
  <si>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</si>
  <si>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</si>
  <si>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</si>
  <si>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</si>
  <si>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</si>
  <si>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</si>
  <si>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</si>
  <si>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</si>
  <si>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</si>
  <si>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</si>
  <si>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</si>
  <si>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</si>
  <si>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</si>
  <si>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</si>
  <si>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</si>
  <si>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</si>
  <si>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</si>
  <si>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</si>
  <si>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</si>
  <si>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</si>
  <si>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</si>
  <si>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</si>
  <si>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</si>
  <si>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</si>
  <si>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</si>
  <si>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</si>
  <si>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</si>
  <si>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</si>
  <si>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</si>
  <si>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</si>
  <si>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</si>
  <si>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</si>
  <si>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</si>
  <si>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</si>
  <si>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</si>
  <si>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</si>
  <si>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</si>
  <si>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</si>
  <si>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</si>
  <si>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</si>
  <si>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</si>
  <si>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</si>
  <si>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</si>
  <si>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</si>
  <si>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</si>
  <si>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</si>
  <si>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</si>
  <si>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</si>
  <si>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</si>
  <si>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</si>
  <si>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</si>
  <si>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</si>
  <si>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</si>
  <si>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</si>
  <si>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</si>
  <si>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</si>
  <si>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</si>
  <si>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</si>
  <si>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</si>
  <si>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</si>
  <si>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</si>
  <si>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</si>
  <si>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</si>
  <si>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</si>
  <si>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</si>
  <si>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</si>
  <si>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</si>
  <si>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</si>
  <si>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</si>
  <si>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</si>
  <si>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</si>
  <si>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</si>
  <si>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</si>
  <si>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</si>
  <si>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</si>
  <si>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</si>
  <si>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</si>
  <si>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</si>
  <si>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</si>
  <si>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</si>
  <si>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</si>
  <si>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</si>
  <si>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</si>
  <si>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</si>
  <si>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</si>
  <si>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</si>
  <si>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</si>
  <si>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</si>
  <si>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</si>
  <si>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</si>
  <si>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</si>
  <si>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</si>
  <si>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</si>
  <si>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</si>
  <si>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</si>
  <si>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</si>
  <si>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</si>
  <si>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</si>
  <si>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</si>
  <si>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</si>
  <si>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</si>
  <si>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</si>
  <si>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</si>
  <si>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</si>
  <si>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</si>
  <si>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</si>
  <si>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</si>
  <si>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</si>
  <si>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</si>
  <si>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</si>
  <si>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</si>
  <si>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</si>
  <si>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</si>
  <si>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</si>
  <si>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</si>
  <si>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</si>
  <si>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</si>
  <si>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</si>
  <si>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</si>
  <si>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</si>
  <si>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</si>
  <si>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</si>
  <si>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</si>
  <si>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</si>
  <si>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</si>
  <si>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</si>
  <si>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</si>
  <si>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</si>
  <si>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</si>
  <si>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</si>
  <si>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</si>
  <si>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</si>
  <si>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</si>
  <si>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</si>
  <si>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</si>
  <si>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</si>
  <si>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</si>
  <si>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</si>
  <si>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</si>
  <si>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</si>
  <si>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</si>
  <si>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</si>
  <si>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</si>
  <si>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</si>
  <si>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</si>
  <si>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</si>
  <si>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</si>
  <si>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</si>
  <si>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</si>
  <si>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</si>
  <si>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</si>
  <si>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</si>
  <si>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</si>
  <si>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</si>
  <si>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</si>
  <si>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</si>
  <si>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</si>
  <si>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</si>
  <si>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</si>
  <si>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</si>
  <si>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</si>
  <si>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</si>
  <si>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</si>
  <si>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</si>
  <si>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</si>
  <si>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</si>
  <si>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</si>
  <si>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</si>
  <si>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</si>
  <si>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</si>
  <si>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</si>
  <si>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</si>
  <si>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</si>
  <si>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</si>
  <si>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</si>
  <si>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</si>
  <si>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</si>
  <si>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</si>
  <si>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</si>
  <si>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</si>
  <si>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</si>
  <si>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</si>
  <si>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</si>
  <si>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</si>
  <si>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</si>
  <si>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</si>
  <si>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</si>
  <si>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</si>
  <si>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</si>
  <si>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</si>
  <si>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</si>
  <si>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</si>
  <si>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</si>
  <si>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</si>
  <si>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</si>
  <si>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</si>
  <si>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</si>
  <si>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</si>
  <si>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</si>
  <si>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</si>
  <si>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</si>
  <si>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</si>
  <si>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</si>
  <si>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</si>
  <si>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</si>
  <si>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</si>
  <si>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</si>
  <si>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</si>
  <si>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</si>
  <si>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</si>
  <si>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</si>
  <si>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</si>
  <si>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</si>
  <si>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</si>
  <si>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</si>
  <si>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</si>
  <si>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</si>
  <si>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</si>
  <si>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</si>
  <si>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</si>
  <si>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</si>
  <si>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</si>
  <si>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</si>
  <si>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</si>
  <si>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</si>
  <si>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</si>
  <si>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</si>
  <si>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</si>
  <si>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</si>
  <si>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</si>
  <si>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</si>
  <si>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</si>
  <si>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</si>
  <si>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</si>
  <si>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</si>
  <si>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</si>
  <si>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</si>
  <si>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</si>
  <si>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</si>
  <si>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</si>
  <si>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</si>
  <si>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</si>
  <si>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</si>
  <si>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</si>
  <si>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</si>
  <si>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</si>
  <si>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</si>
  <si>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</si>
  <si>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</si>
  <si>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</si>
  <si>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</si>
  <si>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</si>
  <si>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</si>
  <si>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</si>
  <si>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</si>
  <si>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</si>
  <si>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</si>
  <si>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</si>
  <si>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</si>
  <si>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</si>
  <si>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</si>
  <si>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</si>
  <si>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</si>
  <si>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</si>
  <si>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</si>
  <si>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</si>
  <si>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</si>
  <si>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</si>
  <si>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</si>
  <si>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</si>
  <si>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</si>
  <si>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</si>
  <si>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</si>
  <si>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</si>
  <si>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</si>
  <si>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</si>
  <si>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</si>
  <si>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</si>
  <si>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</si>
  <si>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</si>
  <si>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</si>
  <si>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</si>
  <si>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</si>
  <si>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</si>
  <si>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</si>
  <si>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</si>
  <si>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</si>
  <si>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</si>
  <si>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</si>
  <si>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</si>
  <si>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</si>
  <si>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</si>
  <si>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</si>
  <si>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</si>
  <si>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</si>
  <si>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</si>
  <si>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</si>
  <si>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</si>
  <si>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</si>
  <si>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</si>
  <si>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</si>
  <si>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</si>
  <si>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</si>
  <si>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</si>
  <si>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</si>
  <si>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</si>
  <si>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</si>
  <si>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</si>
  <si>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</si>
  <si>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</si>
  <si>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</si>
  <si>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</si>
  <si>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</si>
  <si>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</si>
  <si>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</si>
  <si>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</si>
  <si>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</si>
  <si>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</si>
  <si>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</si>
  <si>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</si>
  <si>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</si>
  <si>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</si>
  <si>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</si>
  <si>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</si>
  <si>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</si>
  <si>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</si>
  <si>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</si>
  <si>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</si>
  <si>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</si>
  <si>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</si>
  <si>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</si>
  <si>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</si>
  <si>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</si>
  <si>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</si>
  <si>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</si>
  <si>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</si>
  <si>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</si>
  <si>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</si>
  <si>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</si>
  <si>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</si>
  <si>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</si>
  <si>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</si>
  <si>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</si>
  <si>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</si>
  <si>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</si>
  <si>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</si>
  <si>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</si>
  <si>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</si>
  <si>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</si>
  <si>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</si>
  <si>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</si>
  <si>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</si>
  <si>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</si>
  <si>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</si>
  <si>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</si>
  <si>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</si>
  <si>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</si>
  <si>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</si>
  <si>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</si>
  <si>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</si>
  <si>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</si>
  <si>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</si>
  <si>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</si>
  <si>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</si>
  <si>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</si>
  <si>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</si>
  <si>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</si>
  <si>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</si>
  <si>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</si>
  <si>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</si>
  <si>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</si>
  <si>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</si>
  <si>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</si>
  <si>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</si>
  <si>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</si>
  <si>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</si>
  <si>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</si>
  <si>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</si>
  <si>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</si>
  <si>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</si>
  <si>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</si>
  <si>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</si>
  <si>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</si>
  <si>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</si>
  <si>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</si>
  <si>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</si>
  <si>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</si>
  <si>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</si>
  <si>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</si>
  <si>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</si>
  <si>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</si>
  <si>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</si>
  <si>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</si>
  <si>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</si>
  <si>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</si>
  <si>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</si>
  <si>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</si>
  <si>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</si>
  <si>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</si>
  <si>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</si>
  <si>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</si>
  <si>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</si>
  <si>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</si>
  <si>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</si>
  <si>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</si>
  <si>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</si>
  <si>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</si>
  <si>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</si>
  <si>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</si>
  <si>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</si>
  <si>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</si>
  <si>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</si>
  <si>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</si>
  <si>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</si>
  <si>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</si>
  <si>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</si>
  <si>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</si>
  <si>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</si>
  <si>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</si>
  <si>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</si>
  <si>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</si>
  <si>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</si>
  <si>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</si>
  <si>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</si>
  <si>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</si>
  <si>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</si>
  <si>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</si>
  <si>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</si>
  <si>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</si>
  <si>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</si>
  <si>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</si>
  <si>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</si>
  <si>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</si>
  <si>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</si>
  <si>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</si>
  <si>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</si>
  <si>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</si>
  <si>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</si>
  <si>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</si>
  <si>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</si>
  <si>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</si>
  <si>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</si>
  <si>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</si>
  <si>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</si>
  <si>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</si>
  <si>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</si>
  <si>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</si>
  <si>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</si>
  <si>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</si>
  <si>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</si>
  <si>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</si>
  <si>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</si>
  <si>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</si>
  <si>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</si>
  <si>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</si>
  <si>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</si>
  <si>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</si>
  <si>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</si>
  <si>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</si>
  <si>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</si>
  <si>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</si>
  <si>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</si>
  <si>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</si>
  <si>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</si>
  <si>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</si>
  <si>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</si>
  <si>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</si>
  <si>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</si>
  <si>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</si>
  <si>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</si>
  <si>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</si>
  <si>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</si>
  <si>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</si>
  <si>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</si>
  <si>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</si>
  <si>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</si>
  <si>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</si>
  <si>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</si>
  <si>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</si>
  <si>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</si>
  <si>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</si>
  <si>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</si>
  <si>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</si>
  <si>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</si>
  <si>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</si>
  <si>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</si>
  <si>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</si>
  <si>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</si>
  <si>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</si>
  <si>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</si>
  <si>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</si>
  <si>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</si>
  <si>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</si>
  <si>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</si>
  <si>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</si>
  <si>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</si>
  <si>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</si>
  <si>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</si>
  <si>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</si>
  <si>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</si>
  <si>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</si>
  <si>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</si>
  <si>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</si>
  <si>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</si>
  <si>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</si>
  <si>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</si>
  <si>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</si>
  <si>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</si>
  <si>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</si>
  <si>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</si>
  <si>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</si>
  <si>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</si>
  <si>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</si>
  <si>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</si>
  <si>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</si>
  <si>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</si>
  <si>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</si>
  <si>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</si>
  <si>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</si>
  <si>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</si>
  <si>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</si>
  <si>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</si>
  <si>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</si>
  <si>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</si>
  <si>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</si>
  <si>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</si>
  <si>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</si>
  <si>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</si>
  <si>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</si>
  <si>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</si>
  <si>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</si>
  <si>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</si>
  <si>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</si>
  <si>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</si>
  <si>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</si>
  <si>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</si>
  <si>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</si>
  <si>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</si>
  <si>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</si>
  <si>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</si>
  <si>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</si>
  <si>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</si>
  <si>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</si>
  <si>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</si>
  <si>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</si>
  <si>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</si>
  <si>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</si>
  <si>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</si>
  <si>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</si>
  <si>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</si>
  <si>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</si>
  <si>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</si>
  <si>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</si>
  <si>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</si>
  <si>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</si>
  <si>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</si>
  <si>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</si>
  <si>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</si>
  <si>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</si>
  <si>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</si>
  <si>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</si>
  <si>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</si>
  <si>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</si>
  <si>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</si>
  <si>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</si>
  <si>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</si>
  <si>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</si>
  <si>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</si>
  <si>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</si>
  <si>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</si>
  <si>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</si>
  <si>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</si>
  <si>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</si>
  <si>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</si>
  <si>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</si>
  <si>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</si>
  <si>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</si>
  <si>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</si>
  <si>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</si>
  <si>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</si>
  <si>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</si>
  <si>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</si>
  <si>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</si>
  <si>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</si>
  <si>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</si>
  <si>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</si>
  <si>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</si>
  <si>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</si>
  <si>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</si>
  <si>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</si>
  <si>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</si>
  <si>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</si>
  <si>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</si>
  <si>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</si>
  <si>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</si>
  <si>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</si>
  <si>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</si>
  <si>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</si>
  <si>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</si>
  <si>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</si>
  <si>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</si>
  <si>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</si>
  <si>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</si>
  <si>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</si>
  <si>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</si>
  <si>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</si>
  <si>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</si>
  <si>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</si>
  <si>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</si>
  <si>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</si>
  <si>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</si>
  <si>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</si>
  <si>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</si>
  <si>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</si>
  <si>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</si>
  <si>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</si>
  <si>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</si>
  <si>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</si>
  <si>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</si>
  <si>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</si>
  <si>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</si>
  <si>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</si>
  <si>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</si>
  <si>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</si>
  <si>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</si>
  <si>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</si>
  <si>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</si>
  <si>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</si>
  <si>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</si>
  <si>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</si>
  <si>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</si>
  <si>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</si>
  <si>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</si>
  <si>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</si>
  <si>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</si>
  <si>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</si>
  <si>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</si>
  <si>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</si>
  <si>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</si>
  <si>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</si>
  <si>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</si>
  <si>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</si>
  <si>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</si>
  <si>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</si>
  <si>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</si>
  <si>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</si>
  <si>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</si>
  <si>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</si>
  <si>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</si>
  <si>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</si>
  <si>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</si>
  <si>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</si>
  <si>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</si>
  <si>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</si>
  <si>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</si>
  <si>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</si>
  <si>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</si>
  <si>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</si>
  <si>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</si>
  <si>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</si>
  <si>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</si>
  <si>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</si>
  <si>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</si>
  <si>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</si>
  <si>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</si>
  <si>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</si>
  <si>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</si>
  <si>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</si>
  <si>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</si>
  <si>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</si>
  <si>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</si>
  <si>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</si>
  <si>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</si>
  <si>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</si>
  <si>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</si>
  <si>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</si>
  <si>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</si>
  <si>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</si>
  <si>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</si>
  <si>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</si>
  <si>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</si>
  <si>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</si>
  <si>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</si>
  <si>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</si>
  <si>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</si>
  <si>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</si>
  <si>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</si>
  <si>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</si>
  <si>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</si>
  <si>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</si>
  <si>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</si>
  <si>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</si>
  <si>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</si>
  <si>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</si>
  <si>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</si>
  <si>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</si>
  <si>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</si>
  <si>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</si>
  <si>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</si>
  <si>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</si>
  <si>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</si>
  <si>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</si>
  <si>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</si>
  <si>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</si>
  <si>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</si>
  <si>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</si>
  <si>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</si>
  <si>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</si>
  <si>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</si>
  <si>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</si>
  <si>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</si>
  <si>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</si>
  <si>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</si>
  <si>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</si>
  <si>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</si>
  <si>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</si>
  <si>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</si>
  <si>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</si>
  <si>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</si>
  <si>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</si>
  <si>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</si>
  <si>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</si>
  <si>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</si>
  <si>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</si>
  <si>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</si>
  <si>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</si>
  <si>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</si>
  <si>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</si>
  <si>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</si>
  <si>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</si>
  <si>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</si>
  <si>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</si>
  <si>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</si>
  <si>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</si>
  <si>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</si>
  <si>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</si>
  <si>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</si>
  <si>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</si>
  <si>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</si>
  <si>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</si>
  <si>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</si>
  <si>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</si>
  <si>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</si>
  <si>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</si>
  <si>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</si>
  <si>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</si>
  <si>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</si>
  <si>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</si>
  <si>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</si>
  <si>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</si>
  <si>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</si>
  <si>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</si>
  <si>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</si>
  <si>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</si>
  <si>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</si>
  <si>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</si>
  <si>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</si>
  <si>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</si>
  <si>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</si>
  <si>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</si>
  <si>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</si>
  <si>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</si>
  <si>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</si>
  <si>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</si>
  <si>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</si>
  <si>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</si>
  <si>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</si>
  <si>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</si>
  <si>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</si>
  <si>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</si>
  <si>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</si>
  <si>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</si>
  <si>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</si>
  <si>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</si>
  <si>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</si>
  <si>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</si>
  <si>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</si>
  <si>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</si>
  <si>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</si>
  <si>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</si>
  <si>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</si>
  <si>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</si>
  <si>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</si>
  <si>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</si>
  <si>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</si>
  <si>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</si>
  <si>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</si>
  <si>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</si>
  <si>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</si>
  <si>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</si>
  <si>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</si>
  <si>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</si>
  <si>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</si>
  <si>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</si>
  <si>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</si>
  <si>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</si>
  <si>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</si>
  <si>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</si>
  <si>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</si>
  <si>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</si>
  <si>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</si>
  <si>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</si>
  <si>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</si>
  <si>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</si>
  <si>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</si>
  <si>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</si>
  <si>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</si>
  <si>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</si>
  <si>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</si>
  <si>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</si>
  <si>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</si>
  <si>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</si>
  <si>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</si>
  <si>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</si>
  <si>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</si>
  <si>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</si>
  <si>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</si>
  <si>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</si>
  <si>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</si>
  <si>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</si>
  <si>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</si>
  <si>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</si>
  <si>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</si>
  <si>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</si>
  <si>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</si>
  <si>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</si>
  <si>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</si>
  <si>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</si>
  <si>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</si>
  <si>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</si>
  <si>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</si>
  <si>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</si>
  <si>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</si>
  <si>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</si>
  <si>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</si>
  <si>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</si>
  <si>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</si>
  <si>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</si>
  <si>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</si>
  <si>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</si>
  <si>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</si>
  <si>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</si>
  <si>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</si>
  <si>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</si>
  <si>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</si>
  <si>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</si>
  <si>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</si>
  <si>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</si>
  <si>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</si>
  <si>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</si>
  <si>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</si>
  <si>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</si>
  <si>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</si>
  <si>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</si>
  <si>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</si>
  <si>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</si>
  <si>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</si>
  <si>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</si>
  <si>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</si>
  <si>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</si>
  <si>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</si>
  <si>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</si>
  <si>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</si>
  <si>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</si>
  <si>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</si>
  <si>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</si>
  <si>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</si>
  <si>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</si>
  <si>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</si>
  <si>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</si>
  <si>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</si>
  <si>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</si>
  <si>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</si>
  <si>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</si>
  <si>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</si>
  <si>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</si>
  <si>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</si>
  <si>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</si>
  <si>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</si>
  <si>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</si>
  <si>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</si>
  <si>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</si>
  <si>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</si>
  <si>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</si>
  <si>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</si>
  <si>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</si>
  <si>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</si>
  <si>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</si>
  <si>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</si>
  <si>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</si>
  <si>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</si>
  <si>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</si>
  <si>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</si>
  <si>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</si>
  <si>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</si>
  <si>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</si>
  <si>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</si>
  <si>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</si>
  <si>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</si>
  <si>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</si>
  <si>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</si>
  <si>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</si>
  <si>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</si>
  <si>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</si>
  <si>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</si>
  <si>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</si>
  <si>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</si>
  <si>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</si>
  <si>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</si>
  <si>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</si>
  <si>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</si>
  <si>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</si>
  <si>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</si>
  <si>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</si>
  <si>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</si>
  <si>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</si>
  <si>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</si>
  <si>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</si>
  <si>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</si>
  <si>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</si>
  <si>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</si>
  <si>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</si>
  <si>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</si>
  <si>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</si>
  <si>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</si>
  <si>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</si>
  <si>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</si>
  <si>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</si>
  <si>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</si>
  <si>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</si>
  <si>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</si>
  <si>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</si>
  <si>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</si>
  <si>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</si>
  <si>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</si>
  <si>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</si>
  <si>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</si>
  <si>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</si>
  <si>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</si>
  <si>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</si>
  <si>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</si>
  <si>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</si>
  <si>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</si>
  <si>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</si>
  <si>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</si>
  <si>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</si>
  <si>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</si>
  <si>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</si>
  <si>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</si>
  <si>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</si>
  <si>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</si>
  <si>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</si>
  <si>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</si>
  <si>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</si>
  <si>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</si>
  <si>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</si>
  <si>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</si>
  <si>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</si>
  <si>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</si>
  <si>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</si>
  <si>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</si>
  <si>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</si>
  <si>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</si>
  <si>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</si>
  <si>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</si>
  <si>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</si>
  <si>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</si>
  <si>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</si>
  <si>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</si>
  <si>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</si>
  <si>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</si>
  <si>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</si>
  <si>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</si>
  <si>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</si>
  <si>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</si>
  <si>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</si>
  <si>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</si>
  <si>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</si>
  <si>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</si>
  <si>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</si>
  <si>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</si>
  <si>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</si>
  <si>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</si>
  <si>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</si>
  <si>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</si>
  <si>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</si>
  <si>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</si>
  <si>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</si>
  <si>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</si>
  <si>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</si>
  <si>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</si>
  <si>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</si>
  <si>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</si>
  <si>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</si>
  <si>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</si>
  <si>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</si>
  <si>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</si>
  <si>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</si>
  <si>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</si>
  <si>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</si>
  <si>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</si>
  <si>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</si>
  <si>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</si>
  <si>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</si>
  <si>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</si>
  <si>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</si>
  <si>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</si>
  <si>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</si>
  <si>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</si>
  <si>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</si>
  <si>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</si>
  <si>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</si>
  <si>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</si>
  <si>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</si>
  <si>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</si>
  <si>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</si>
  <si>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</si>
  <si>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</si>
  <si>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</si>
  <si>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</si>
  <si>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</si>
  <si>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</si>
  <si>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</si>
  <si>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</si>
  <si>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</si>
  <si>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</si>
  <si>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</si>
  <si>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</si>
  <si>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</si>
  <si>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</si>
  <si>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</si>
  <si>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</si>
  <si>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</si>
  <si>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</si>
  <si>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</si>
  <si>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</si>
  <si>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</si>
  <si>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</si>
  <si>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</si>
  <si>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</si>
  <si>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</si>
  <si>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</si>
  <si>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</si>
  <si>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</si>
  <si>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</si>
  <si>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</si>
  <si>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</si>
  <si>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</si>
  <si>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</si>
  <si>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</si>
  <si>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</si>
  <si>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</si>
  <si>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</si>
  <si>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</si>
  <si>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</si>
  <si>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</si>
  <si>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</si>
  <si>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</si>
  <si>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</si>
  <si>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</si>
  <si>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</si>
  <si>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</si>
  <si>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</si>
  <si>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</si>
  <si>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</si>
  <si>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</si>
  <si>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</si>
  <si>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</si>
  <si>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</si>
  <si>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</si>
  <si>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</si>
  <si>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</si>
  <si>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</si>
  <si>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</si>
  <si>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</si>
  <si>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</si>
  <si>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</si>
  <si>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</si>
  <si>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</si>
  <si>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</si>
  <si>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</si>
  <si>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</si>
  <si>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</si>
  <si>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</si>
  <si>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</si>
  <si>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</si>
  <si>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</si>
  <si>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</si>
  <si>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</si>
  <si>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</si>
  <si>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</si>
  <si>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</si>
  <si>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</si>
  <si>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</si>
  <si>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</si>
  <si>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</si>
  <si>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</si>
  <si>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</si>
  <si>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</si>
  <si>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</si>
  <si>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</si>
  <si>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</si>
  <si>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</si>
  <si>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</si>
  <si>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</si>
  <si>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</si>
  <si>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</si>
  <si>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</si>
  <si>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</si>
  <si>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</si>
  <si>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</si>
  <si>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</si>
  <si>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</si>
  <si>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</si>
  <si>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</si>
  <si>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</si>
  <si>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</si>
  <si>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</si>
  <si>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</si>
  <si>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</si>
  <si>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</si>
  <si>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</si>
  <si>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</si>
  <si>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</si>
  <si>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</si>
  <si>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</si>
  <si>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</si>
  <si>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</si>
  <si>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</si>
  <si>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</si>
  <si>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</si>
  <si>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</si>
  <si>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</si>
  <si>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</si>
  <si>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</si>
  <si>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</si>
  <si>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</si>
  <si>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</si>
  <si>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</si>
  <si>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</si>
  <si>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</si>
  <si>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</si>
  <si>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</si>
  <si>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</si>
  <si>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</si>
  <si>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</si>
  <si>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</si>
  <si>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</si>
  <si>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</si>
  <si>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</si>
  <si>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</si>
  <si>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</si>
  <si>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</si>
  <si>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</si>
  <si>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</si>
  <si>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</si>
  <si>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</si>
  <si>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</si>
  <si>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</si>
  <si>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</si>
  <si>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</si>
  <si>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</si>
  <si>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</si>
  <si>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</si>
  <si>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</si>
  <si>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</si>
  <si>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</si>
  <si>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</si>
  <si>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</si>
  <si>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</si>
  <si>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</si>
  <si>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</si>
  <si>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</si>
  <si>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</si>
  <si>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</si>
  <si>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</si>
  <si>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</si>
  <si>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</si>
  <si>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</si>
  <si>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</si>
  <si>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</si>
  <si>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</si>
  <si>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</si>
  <si>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</si>
  <si>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</si>
  <si>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</si>
  <si>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</si>
  <si>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</si>
  <si>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</si>
  <si>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</si>
  <si>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</si>
  <si>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</si>
  <si>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</si>
  <si>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</si>
  <si>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</si>
  <si>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</si>
  <si>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</si>
  <si>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</si>
  <si>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</si>
  <si>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</si>
  <si>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</si>
  <si>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</si>
  <si>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</si>
  <si>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</si>
  <si>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</si>
  <si>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</si>
  <si>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</si>
  <si>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</si>
  <si>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</si>
  <si>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</si>
  <si>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</si>
  <si>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</si>
  <si>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</si>
  <si>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</si>
  <si>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</si>
  <si>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</si>
  <si>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</si>
  <si>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</si>
  <si>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</si>
  <si>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</si>
  <si>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</si>
  <si>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</si>
  <si>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</si>
  <si>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</si>
  <si>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</si>
  <si>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</si>
  <si>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</si>
  <si>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</si>
  <si>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</si>
  <si>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</si>
  <si>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</si>
  <si>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</si>
  <si>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</si>
  <si>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</si>
  <si>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</si>
  <si>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</si>
  <si>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</si>
  <si>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</si>
  <si>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</si>
  <si>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</si>
  <si>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</si>
  <si>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</si>
  <si>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</si>
  <si>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</si>
  <si>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</si>
  <si>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</si>
  <si>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</si>
  <si>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</si>
  <si>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</si>
  <si>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</si>
  <si>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</si>
  <si>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</si>
  <si>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</si>
  <si>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</si>
  <si>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</si>
  <si>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</si>
  <si>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</si>
  <si>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</si>
  <si>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</si>
  <si>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</si>
  <si>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</si>
  <si>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</si>
  <si>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</si>
  <si>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</si>
  <si>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</si>
  <si>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</si>
  <si>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</si>
  <si>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</si>
  <si>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</si>
  <si>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</si>
  <si>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</si>
  <si>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</si>
  <si>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</si>
  <si>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</si>
  <si>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</si>
  <si>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</si>
  <si>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</si>
  <si>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</si>
  <si>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</si>
  <si>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</si>
  <si>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</si>
  <si>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</si>
  <si>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</si>
  <si>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</si>
  <si>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</si>
  <si>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</si>
  <si>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</si>
  <si>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</si>
  <si>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</si>
  <si>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</si>
  <si>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</si>
  <si>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</si>
  <si>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</si>
  <si>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</si>
  <si>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</si>
  <si>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</si>
  <si>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</si>
  <si>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</si>
  <si>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</si>
  <si>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</si>
  <si>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</si>
  <si>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</si>
  <si>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</si>
  <si>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</si>
  <si>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</si>
  <si>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</si>
  <si>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</si>
  <si>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</si>
  <si>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</si>
  <si>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</si>
  <si>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</si>
  <si>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</si>
  <si>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</si>
  <si>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</si>
  <si>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</si>
  <si>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</si>
  <si>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</si>
  <si>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</si>
  <si>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</si>
  <si>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</si>
  <si>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</si>
  <si>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</si>
  <si>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</si>
  <si>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</si>
  <si>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</si>
  <si>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</si>
  <si>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</si>
  <si>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</si>
  <si>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</si>
  <si>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</si>
  <si>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</si>
  <si>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</si>
  <si>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</si>
  <si>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</si>
  <si>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</si>
  <si>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</si>
  <si>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</si>
  <si>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</si>
  <si>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</si>
  <si>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</si>
  <si>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</si>
  <si>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</si>
  <si>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</si>
  <si>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</si>
  <si>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</si>
  <si>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</si>
  <si>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</si>
  <si>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</si>
  <si>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</si>
  <si>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</si>
  <si>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</si>
  <si>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</si>
  <si>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</si>
  <si>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</si>
  <si>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</si>
  <si>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</si>
  <si>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</si>
  <si>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</si>
  <si>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</si>
  <si>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</si>
  <si>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</si>
  <si>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</si>
  <si>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</si>
  <si>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</si>
  <si>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</si>
  <si>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</si>
  <si>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</si>
  <si>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</si>
  <si>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</si>
  <si>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</si>
  <si>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</si>
  <si>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</si>
  <si>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</si>
  <si>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</si>
  <si>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</si>
  <si>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</si>
  <si>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</si>
  <si>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</si>
  <si>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</si>
  <si>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</si>
  <si>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</si>
  <si>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</si>
  <si>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</si>
  <si>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</si>
  <si>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</si>
  <si>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</si>
  <si>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</si>
  <si>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</si>
  <si>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</si>
  <si>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</si>
  <si>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</si>
  <si>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</si>
  <si>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</si>
  <si>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</si>
  <si>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</si>
  <si>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</si>
  <si>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</si>
  <si>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</si>
  <si>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</si>
  <si>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</si>
  <si>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</si>
  <si>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</si>
  <si>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</si>
  <si>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</si>
  <si>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</si>
  <si>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</si>
  <si>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</si>
  <si>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</si>
  <si>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</si>
  <si>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</si>
  <si>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</si>
  <si>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</si>
  <si>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</si>
  <si>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</si>
  <si>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</si>
  <si>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</si>
  <si>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</si>
  <si>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</si>
  <si>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</si>
  <si>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</si>
  <si>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</si>
  <si>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</si>
  <si>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</si>
  <si>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</si>
  <si>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</si>
  <si>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</si>
  <si>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</si>
  <si>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</si>
  <si>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</si>
  <si>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</si>
  <si>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</si>
  <si>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</si>
  <si>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</si>
  <si>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</si>
  <si>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</si>
  <si>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</si>
  <si>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</si>
  <si>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</si>
  <si>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</si>
  <si>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</si>
  <si>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</si>
  <si>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</si>
  <si>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</si>
  <si>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</si>
  <si>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</si>
  <si>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</si>
  <si>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</si>
  <si>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</si>
  <si>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</si>
  <si>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</si>
  <si>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</si>
  <si>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</si>
  <si>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</si>
  <si>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</si>
  <si>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</si>
  <si>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</si>
  <si>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</si>
  <si>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</si>
  <si>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</si>
  <si>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</si>
  <si>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</si>
  <si>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</si>
  <si>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</si>
  <si>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</si>
  <si>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</si>
  <si>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</si>
  <si>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</si>
  <si>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</si>
  <si>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</si>
  <si>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</si>
  <si>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</si>
  <si>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</si>
  <si>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</si>
  <si>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</si>
  <si>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</si>
  <si>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</si>
  <si>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</si>
  <si>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</si>
  <si>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</si>
  <si>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</si>
  <si>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</si>
  <si>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</si>
  <si>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</si>
  <si>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</si>
  <si>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</si>
  <si>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</si>
  <si>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</si>
  <si>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</si>
  <si>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</si>
  <si>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</si>
  <si>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</si>
  <si>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</si>
  <si>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</si>
  <si>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</si>
  <si>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</si>
  <si>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</si>
  <si>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</si>
  <si>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</si>
  <si>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</si>
  <si>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</si>
  <si>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</si>
  <si>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</si>
  <si>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</si>
  <si>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</si>
  <si>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</si>
  <si>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</si>
  <si>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</si>
  <si>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</si>
  <si>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</si>
  <si>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</si>
  <si>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</si>
  <si>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</si>
  <si>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</si>
  <si>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</si>
  <si>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</si>
  <si>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</si>
  <si>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</si>
  <si>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</si>
  <si>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</si>
  <si>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</si>
  <si>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</si>
  <si>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</si>
  <si>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</si>
  <si>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</si>
  <si>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</si>
  <si>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</si>
  <si>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</si>
  <si>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</si>
  <si>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</si>
  <si>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</si>
  <si>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</si>
  <si>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</si>
  <si>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</si>
  <si>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</si>
  <si>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</si>
  <si>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</si>
  <si>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</si>
  <si>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</si>
  <si>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</si>
  <si>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</si>
  <si>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</si>
  <si>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</si>
  <si>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</si>
  <si>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</si>
  <si>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</si>
  <si>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</si>
  <si>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</si>
  <si>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</si>
  <si>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</si>
  <si>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</si>
  <si>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</si>
  <si>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</si>
  <si>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</si>
  <si>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</si>
  <si>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</si>
  <si>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</si>
  <si>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</si>
  <si>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</si>
  <si>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</si>
  <si>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</si>
  <si>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</si>
  <si>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</si>
  <si>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</si>
  <si>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</si>
  <si>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</si>
  <si>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</si>
  <si>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</si>
  <si>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</si>
  <si>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</si>
  <si>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</si>
  <si>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</si>
  <si>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</si>
  <si>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</si>
  <si>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</si>
  <si>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</si>
  <si>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</si>
  <si>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</si>
  <si>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</si>
  <si>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</si>
  <si>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</si>
  <si>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</si>
  <si>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</si>
  <si>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</si>
  <si>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</si>
  <si>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</si>
  <si>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</si>
  <si>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</si>
  <si>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</si>
  <si>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</si>
  <si>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</si>
  <si>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</si>
  <si>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</si>
  <si>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</si>
  <si>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</si>
  <si>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</si>
  <si>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</si>
  <si>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</si>
  <si>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</si>
  <si>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</si>
  <si>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</si>
  <si>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</si>
  <si>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</si>
  <si>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</si>
  <si>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</si>
  <si>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</si>
  <si>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</si>
  <si>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</si>
  <si>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</si>
  <si>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</si>
  <si>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</si>
  <si>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</si>
  <si>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</si>
  <si>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</si>
  <si>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</si>
  <si>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</si>
  <si>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</si>
  <si>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</si>
  <si>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</si>
  <si>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</si>
  <si>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</si>
  <si>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</si>
  <si>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</si>
  <si>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</si>
  <si>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</si>
  <si>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</si>
  <si>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</si>
  <si>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</si>
  <si>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</si>
  <si>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</si>
  <si>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</si>
  <si>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</si>
  <si>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</si>
  <si>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</si>
  <si>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</si>
  <si>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</si>
  <si>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</si>
  <si>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</si>
  <si>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</si>
  <si>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</si>
  <si>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</si>
  <si>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</si>
  <si>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</si>
  <si>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</si>
  <si>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</si>
  <si>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</si>
  <si>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</si>
  <si>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</si>
  <si>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</si>
  <si>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</si>
  <si>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</si>
  <si>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</si>
  <si>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</si>
  <si>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</si>
  <si>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</si>
  <si>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</si>
  <si>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</si>
  <si>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</si>
  <si>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</si>
  <si>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</si>
  <si>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</si>
  <si>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</si>
  <si>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</si>
  <si>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</si>
  <si>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</si>
  <si>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</si>
  <si>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</si>
  <si>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</si>
  <si>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</si>
  <si>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</si>
  <si>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</si>
  <si>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</si>
  <si>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</si>
  <si>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</si>
  <si>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</si>
  <si>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</si>
  <si>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</si>
  <si>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</si>
  <si>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</si>
  <si>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</si>
  <si>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</si>
  <si>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</si>
  <si>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</si>
  <si>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</si>
  <si>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</si>
  <si>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</si>
  <si>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</si>
  <si>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</si>
  <si>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</si>
  <si>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</si>
  <si>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</si>
  <si>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</si>
  <si>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</si>
  <si>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</si>
  <si>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</si>
  <si>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</si>
  <si>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</si>
  <si>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</si>
  <si>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</si>
  <si>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</si>
  <si>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</si>
  <si>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</si>
  <si>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</si>
  <si>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</si>
  <si>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</si>
  <si>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</si>
  <si>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</si>
  <si>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</si>
  <si>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</si>
  <si>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</si>
  <si>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</si>
  <si>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</si>
  <si>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</si>
  <si>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</si>
  <si>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</si>
  <si>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</si>
  <si>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</si>
  <si>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</si>
  <si>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</si>
  <si>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</si>
  <si>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</si>
  <si>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</si>
  <si>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</si>
  <si>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</si>
  <si>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</si>
  <si>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</si>
  <si>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</si>
  <si>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</si>
  <si>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</si>
  <si>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</si>
  <si>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</si>
  <si>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</si>
  <si>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</si>
  <si>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</si>
  <si>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</si>
  <si>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</si>
  <si>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</si>
  <si>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</si>
  <si>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</si>
  <si>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</si>
  <si>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</si>
  <si>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</si>
  <si>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</si>
  <si>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</si>
  <si>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</si>
  <si>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</si>
  <si>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</si>
  <si>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</si>
  <si>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</si>
  <si>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</si>
  <si>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</si>
  <si>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</si>
  <si>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</si>
  <si>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</si>
  <si>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</si>
  <si>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</si>
  <si>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</si>
  <si>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</si>
  <si>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</si>
  <si>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</si>
  <si>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</si>
  <si>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</si>
  <si>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</si>
  <si>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</si>
  <si>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</si>
  <si>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</si>
  <si>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</si>
  <si>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</si>
  <si>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</si>
  <si>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</si>
  <si>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</si>
  <si>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</si>
  <si>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</si>
  <si>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</si>
  <si>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</si>
  <si>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</si>
  <si>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</si>
  <si>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</si>
  <si>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</si>
  <si>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</si>
  <si>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</si>
  <si>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</si>
  <si>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</si>
  <si>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</si>
  <si>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</si>
  <si>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</si>
  <si>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</si>
  <si>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</si>
  <si>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</si>
  <si>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</si>
  <si>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</si>
  <si>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</si>
  <si>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</si>
  <si>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</si>
  <si>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</si>
  <si>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</si>
  <si>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</si>
  <si>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</si>
  <si>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</si>
  <si>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</si>
  <si>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</si>
  <si>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</si>
  <si>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</si>
  <si>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</si>
  <si>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</si>
  <si>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</si>
  <si>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</si>
  <si>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</si>
  <si>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</si>
  <si>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</si>
  <si>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</si>
  <si>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</si>
  <si>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</si>
  <si>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</si>
  <si>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</si>
  <si>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</si>
  <si>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</si>
  <si>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</si>
  <si>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</si>
  <si>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</si>
  <si>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</si>
  <si>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</si>
  <si>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</si>
  <si>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</si>
  <si>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</si>
  <si>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</si>
  <si>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</si>
  <si>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</si>
  <si>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</si>
  <si>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</si>
  <si>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</si>
  <si>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</si>
  <si>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</si>
  <si>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</si>
  <si>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</si>
  <si>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</si>
  <si>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</si>
  <si>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</si>
  <si>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</si>
  <si>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</si>
  <si>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</si>
  <si>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</si>
  <si>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</si>
  <si>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</si>
  <si>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</si>
  <si>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</si>
  <si>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</si>
  <si>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</si>
  <si>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</si>
  <si>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</si>
  <si>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</si>
  <si>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</si>
  <si>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</si>
  <si>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</si>
  <si>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</si>
  <si>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</si>
  <si>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</si>
  <si>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</si>
  <si>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</si>
  <si>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</si>
  <si>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</si>
  <si>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</si>
  <si>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</si>
  <si>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</si>
  <si>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</si>
  <si>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</si>
  <si>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</si>
  <si>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</si>
  <si>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</si>
  <si>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</si>
  <si>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</si>
  <si>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</si>
  <si>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</si>
  <si>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</si>
  <si>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</si>
  <si>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</si>
  <si>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</si>
  <si>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</si>
  <si>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</si>
  <si>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</si>
  <si>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</si>
  <si>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</si>
  <si>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</si>
  <si>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</si>
  <si>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</si>
  <si>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</si>
  <si>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</si>
  <si>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</si>
  <si>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</si>
  <si>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</si>
  <si>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</si>
  <si>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</si>
  <si>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</si>
  <si>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</si>
  <si>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</si>
  <si>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</si>
  <si>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</si>
  <si>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</si>
  <si>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</si>
  <si>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</si>
  <si>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</si>
  <si>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</si>
  <si>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</si>
  <si>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</si>
  <si>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</si>
  <si>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</si>
  <si>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</si>
  <si>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</si>
  <si>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</si>
  <si>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</si>
  <si>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</si>
  <si>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</si>
  <si>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</si>
  <si>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</si>
  <si>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</si>
  <si>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</si>
  <si>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</si>
  <si>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</si>
  <si>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</si>
  <si>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</si>
  <si>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</si>
  <si>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</si>
  <si>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</si>
  <si>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</si>
  <si>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</si>
  <si>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</si>
  <si>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</si>
  <si>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</si>
  <si>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</si>
  <si>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</si>
  <si>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</si>
  <si>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</si>
  <si>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</si>
  <si>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</si>
  <si>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</si>
  <si>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</si>
  <si>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</si>
  <si>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</si>
  <si>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</si>
  <si>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</si>
  <si>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</si>
  <si>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</si>
  <si>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</si>
  <si>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</si>
  <si>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</si>
  <si>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</si>
  <si>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</si>
  <si>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</si>
  <si>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</si>
  <si>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</si>
  <si>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</si>
  <si>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</si>
  <si>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</si>
  <si>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</si>
  <si>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</si>
  <si>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</si>
  <si>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</si>
  <si>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</si>
  <si>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</si>
  <si>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</si>
  <si>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</si>
  <si>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</si>
  <si>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</si>
  <si>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</si>
  <si>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</si>
  <si>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</si>
  <si>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</si>
  <si>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</si>
  <si>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</si>
  <si>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</si>
  <si>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</si>
  <si>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</si>
  <si>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</si>
  <si>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</si>
  <si>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</si>
  <si>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</si>
  <si>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</si>
  <si>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</si>
  <si>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</si>
  <si>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</si>
  <si>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</si>
  <si>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</si>
  <si>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</si>
  <si>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</si>
  <si>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</si>
  <si>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</si>
  <si>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</si>
  <si>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</si>
  <si>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</si>
  <si>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</si>
  <si>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</si>
  <si>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</si>
  <si>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</si>
  <si>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</si>
  <si>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</si>
  <si>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</si>
  <si>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</si>
  <si>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</si>
  <si>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</si>
  <si>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</si>
  <si>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</si>
  <si>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</si>
  <si>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</si>
  <si>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</si>
  <si>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</si>
  <si>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</si>
  <si>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</si>
  <si>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</si>
  <si>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</si>
  <si>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</si>
  <si>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</si>
  <si>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</si>
  <si>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</si>
  <si>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</si>
  <si>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</si>
  <si>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</si>
  <si>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</si>
  <si>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</si>
  <si>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</si>
  <si>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</si>
  <si>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</si>
  <si>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</si>
  <si>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</si>
  <si>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</si>
  <si>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</si>
  <si>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</si>
  <si>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</si>
  <si>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</si>
  <si>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</si>
  <si>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</si>
  <si>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</si>
  <si>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</si>
  <si>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</si>
  <si>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</si>
  <si>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</si>
  <si>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</si>
  <si>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</si>
  <si>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</si>
  <si>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</si>
  <si>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</si>
  <si>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</si>
  <si>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</si>
  <si>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</si>
  <si>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</si>
  <si>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</si>
  <si>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</si>
  <si>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</si>
  <si>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</si>
  <si>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</si>
  <si>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</si>
  <si>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</si>
  <si>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</si>
  <si>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</si>
  <si>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</si>
  <si>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</si>
  <si>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</si>
  <si>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</si>
  <si>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</si>
  <si>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</si>
  <si>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</si>
  <si>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</si>
  <si>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</si>
  <si>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</si>
  <si>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</si>
  <si>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</si>
  <si>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</si>
  <si>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</si>
  <si>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</si>
  <si>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</si>
  <si>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</si>
  <si>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</si>
  <si>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</si>
  <si>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</si>
  <si>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</si>
  <si>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</si>
  <si>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</si>
  <si>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</si>
  <si>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</si>
  <si>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</si>
  <si>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</si>
  <si>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</si>
  <si>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</si>
  <si>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</si>
  <si>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</si>
  <si>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</si>
  <si>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</si>
  <si>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</si>
  <si>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</si>
  <si>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</si>
  <si>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</si>
  <si>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</si>
  <si>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</si>
  <si>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</si>
  <si>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</si>
  <si>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</si>
  <si>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</si>
  <si>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</si>
  <si>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</si>
  <si>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</si>
  <si>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</si>
  <si>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</si>
  <si>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</si>
  <si>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</si>
  <si>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</si>
  <si>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</si>
  <si>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</si>
  <si>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</si>
  <si>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</si>
  <si>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</si>
  <si>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</si>
  <si>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</si>
  <si>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</si>
  <si>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</si>
  <si>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</si>
  <si>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</si>
  <si>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</si>
  <si>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</si>
  <si>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</si>
  <si>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</si>
  <si>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</si>
  <si>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</si>
  <si>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</si>
  <si>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</si>
  <si>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</si>
  <si>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</si>
  <si>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</si>
  <si>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</si>
  <si>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</si>
  <si>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</si>
  <si>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</si>
  <si>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</si>
  <si>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</si>
  <si>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</si>
  <si>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</si>
  <si>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</si>
  <si>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</si>
  <si>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</si>
  <si>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</si>
  <si>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</si>
  <si>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</si>
  <si>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</si>
  <si>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</si>
  <si>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</si>
  <si>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</si>
  <si>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</si>
  <si>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</si>
  <si>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</si>
  <si>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</si>
  <si>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</si>
  <si>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</si>
  <si>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</si>
  <si>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</si>
  <si>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</si>
  <si>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</si>
  <si>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</si>
  <si>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</si>
  <si>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</si>
  <si>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</si>
  <si>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</si>
  <si>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</si>
  <si>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</si>
  <si>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</si>
  <si>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</si>
  <si>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</si>
  <si>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</si>
  <si>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</si>
  <si>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</si>
  <si>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</si>
  <si>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</si>
  <si>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</si>
  <si>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</si>
  <si>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</si>
  <si>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</si>
  <si>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</si>
  <si>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</si>
  <si>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</si>
  <si>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</si>
  <si>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</si>
  <si>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</si>
  <si>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</si>
  <si>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</si>
  <si>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</si>
  <si>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</si>
  <si>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</si>
  <si>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</si>
  <si>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</si>
  <si>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</si>
  <si>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</si>
  <si>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</si>
  <si>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</si>
  <si>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</si>
  <si>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</si>
  <si>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</si>
  <si>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</si>
  <si>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</si>
  <si>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</si>
  <si>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</si>
  <si>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</si>
  <si>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</si>
  <si>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</si>
  <si>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</si>
  <si>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</si>
  <si>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</si>
  <si>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</si>
  <si>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</si>
  <si>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</si>
  <si>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</si>
  <si>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</si>
  <si>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</si>
  <si>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</si>
  <si>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</si>
  <si>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</si>
  <si>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</si>
  <si>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</si>
  <si>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</si>
  <si>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</si>
  <si>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</si>
  <si>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</si>
  <si>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</si>
  <si>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</si>
  <si>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</si>
  <si>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</si>
  <si>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</si>
  <si>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</si>
  <si>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</si>
  <si>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</si>
  <si>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</si>
  <si>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</si>
  <si>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</si>
  <si>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</si>
  <si>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</si>
  <si>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</si>
  <si>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</si>
  <si>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</si>
  <si>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</si>
  <si>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</si>
  <si>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</si>
  <si>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</si>
  <si>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</si>
  <si>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</si>
  <si>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</si>
  <si>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</si>
  <si>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</si>
  <si>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</si>
  <si>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</si>
  <si>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</si>
  <si>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</si>
  <si>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</si>
  <si>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</si>
  <si>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</si>
  <si>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</si>
  <si>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</si>
  <si>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</si>
  <si>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</si>
  <si>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</si>
  <si>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</si>
  <si>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</si>
  <si>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</si>
  <si>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</si>
  <si>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</si>
  <si>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</si>
  <si>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</si>
  <si>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</si>
  <si>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</si>
  <si>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</si>
  <si>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</si>
  <si>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</si>
  <si>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</si>
  <si>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</si>
  <si>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</si>
  <si>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</si>
  <si>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</si>
  <si>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</si>
  <si>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</si>
  <si>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</si>
  <si>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</si>
  <si>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</si>
  <si>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</si>
  <si>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</si>
  <si>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</si>
  <si>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</si>
  <si>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</si>
  <si>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</si>
  <si>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</si>
  <si>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</si>
  <si>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</si>
  <si>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</si>
  <si>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</si>
  <si>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</si>
  <si>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</si>
  <si>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</si>
  <si>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</si>
  <si>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</si>
  <si>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</si>
  <si>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</si>
  <si>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</si>
  <si>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</si>
  <si>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</si>
  <si>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</si>
  <si>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</si>
  <si>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</si>
  <si>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</si>
  <si>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</si>
  <si>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</si>
  <si>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</si>
  <si>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</si>
  <si>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</si>
  <si>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</si>
  <si>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</si>
  <si>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</si>
  <si>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</si>
  <si>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</si>
  <si>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</si>
  <si>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</si>
  <si>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</si>
  <si>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</si>
  <si>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</si>
  <si>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</si>
  <si>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</si>
  <si>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</si>
  <si>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</si>
  <si>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</si>
  <si>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</si>
  <si>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</si>
  <si>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</si>
  <si>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</si>
  <si>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</si>
  <si>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</si>
  <si>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</si>
  <si>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</si>
  <si>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</si>
  <si>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</si>
  <si>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</si>
  <si>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</si>
  <si>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</si>
  <si>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</si>
  <si>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</si>
  <si>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</si>
  <si>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</si>
  <si>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</si>
  <si>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</si>
  <si>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</si>
  <si>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</si>
  <si>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</si>
  <si>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</si>
  <si>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</si>
  <si>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</si>
  <si>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</si>
  <si>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</si>
  <si>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</si>
  <si>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</si>
  <si>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</si>
  <si>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</si>
  <si>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</si>
  <si>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</si>
  <si>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</si>
  <si>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</si>
  <si>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</si>
  <si>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</si>
  <si>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</si>
  <si>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</si>
  <si>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</si>
  <si>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</si>
  <si>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</si>
  <si>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</si>
  <si>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</si>
  <si>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</si>
  <si>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</si>
  <si>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</si>
  <si>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</si>
  <si>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</si>
  <si>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</si>
  <si>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</si>
  <si>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</si>
  <si>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</si>
  <si>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</si>
  <si>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</si>
  <si>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</si>
  <si>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</si>
  <si>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</si>
  <si>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</si>
  <si>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</si>
  <si>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</si>
  <si>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</si>
  <si>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</si>
  <si>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</si>
  <si>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</si>
  <si>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</si>
  <si>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</si>
  <si>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</si>
  <si>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</si>
  <si>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</si>
  <si>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</si>
  <si>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</si>
  <si>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</si>
  <si>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</si>
  <si>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</si>
  <si>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</si>
  <si>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</si>
  <si>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</si>
  <si>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</si>
  <si>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</si>
  <si>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</si>
  <si>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</si>
  <si>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</si>
  <si>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</si>
  <si>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</si>
  <si>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</si>
  <si>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</si>
  <si>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</si>
  <si>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</si>
  <si>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</si>
  <si>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</si>
  <si>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</si>
  <si>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</si>
  <si>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</si>
  <si>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</si>
  <si>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</si>
  <si>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</si>
  <si>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</si>
  <si>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</si>
  <si>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</si>
  <si>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</si>
  <si>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</si>
  <si>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</si>
  <si>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</si>
  <si>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</si>
  <si>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</si>
  <si>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</si>
  <si>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</si>
  <si>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</si>
  <si>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</si>
  <si>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</si>
  <si>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</si>
  <si>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</si>
  <si>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</si>
  <si>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</si>
  <si>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</si>
  <si>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</si>
  <si>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</si>
  <si>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</si>
  <si>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</si>
  <si>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</si>
  <si>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</si>
  <si>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</si>
  <si>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</si>
  <si>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</si>
  <si>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</si>
  <si>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</si>
  <si>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</si>
  <si>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</si>
  <si>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</si>
  <si>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</si>
  <si>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</si>
  <si>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</si>
  <si>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</si>
  <si>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</si>
  <si>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</si>
  <si>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</si>
  <si>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</si>
  <si>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</si>
  <si>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</si>
  <si>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</si>
  <si>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</si>
  <si>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</si>
  <si>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</si>
  <si>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</si>
  <si>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</si>
  <si>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</si>
  <si>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</si>
  <si>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</si>
  <si>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</si>
  <si>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</si>
  <si>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</si>
  <si>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</si>
  <si>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</si>
  <si>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</si>
  <si>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</si>
  <si>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</si>
  <si>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</si>
  <si>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</si>
  <si>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</si>
  <si>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</si>
  <si>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</si>
  <si>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</si>
  <si>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</si>
  <si>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</si>
  <si>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</si>
  <si>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</si>
  <si>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</si>
  <si>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</si>
  <si>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</si>
  <si>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</si>
  <si>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</si>
  <si>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</si>
  <si>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</si>
  <si>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</si>
  <si>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</si>
  <si>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</si>
  <si>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</si>
  <si>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</si>
  <si>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</si>
  <si>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</si>
  <si>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</si>
  <si>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</si>
  <si>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</si>
  <si>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</si>
  <si>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</si>
  <si>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</si>
  <si>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</si>
  <si>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</si>
  <si>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</si>
  <si>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</si>
  <si>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</si>
  <si>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</si>
  <si>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</si>
  <si>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</si>
  <si>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</si>
  <si>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</si>
  <si>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</si>
  <si>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</si>
  <si>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</si>
  <si>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</si>
  <si>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</si>
  <si>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</si>
  <si>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</si>
  <si>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</si>
  <si>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</si>
  <si>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</si>
  <si>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</si>
  <si>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</si>
  <si>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</si>
  <si>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</si>
  <si>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</si>
  <si>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</si>
  <si>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</si>
  <si>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</si>
  <si>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</si>
  <si>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</si>
  <si>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</si>
  <si>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</si>
  <si>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</si>
  <si>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</si>
  <si>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</si>
  <si>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</si>
  <si>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</si>
  <si>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</si>
  <si>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</si>
  <si>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</si>
  <si>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</si>
  <si>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</si>
  <si>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</si>
  <si>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</si>
  <si>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</si>
  <si>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</si>
  <si>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</si>
  <si>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</si>
  <si>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</si>
  <si>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</si>
  <si>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</si>
  <si>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</si>
  <si>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</si>
  <si>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</si>
  <si>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</si>
  <si>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</si>
  <si>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</si>
  <si>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</si>
  <si>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</si>
  <si>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</si>
  <si>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</si>
  <si>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</si>
  <si>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</si>
  <si>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</si>
  <si>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</si>
  <si>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</si>
  <si>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</si>
  <si>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</si>
  <si>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</si>
  <si>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</si>
  <si>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</si>
  <si>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</si>
  <si>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</si>
  <si>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</si>
  <si>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</si>
  <si>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</si>
  <si>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</si>
  <si>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</si>
  <si>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</si>
  <si>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</si>
  <si>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</si>
  <si>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</si>
  <si>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</si>
  <si>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</si>
  <si>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</si>
  <si>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</si>
  <si>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</si>
  <si>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</si>
  <si>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</si>
  <si>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</si>
  <si>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</si>
  <si>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</si>
  <si>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</si>
  <si>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</si>
  <si>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</si>
  <si>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</si>
  <si>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</si>
  <si>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</si>
  <si>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</si>
  <si>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</si>
  <si>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</si>
  <si>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</si>
  <si>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</si>
  <si>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</si>
  <si>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</si>
  <si>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</si>
  <si>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</si>
  <si>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</si>
  <si>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</si>
  <si>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</si>
  <si>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</si>
  <si>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</si>
  <si>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</si>
  <si>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</si>
  <si>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</si>
  <si>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</si>
  <si>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</si>
  <si>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</si>
  <si>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</si>
  <si>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</si>
  <si>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</si>
  <si>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</si>
  <si>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</si>
  <si>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</si>
  <si>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</si>
  <si>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</si>
  <si>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</si>
  <si>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</si>
  <si>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</si>
  <si>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</si>
  <si>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</si>
  <si>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</si>
  <si>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</si>
  <si>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</si>
  <si>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</si>
  <si>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</si>
  <si>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</si>
  <si>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</si>
  <si>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</si>
  <si>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</si>
  <si>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</si>
  <si>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</si>
  <si>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</si>
  <si>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</si>
  <si>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</si>
  <si>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</si>
  <si>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</si>
  <si>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</si>
  <si>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</si>
  <si>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</si>
  <si>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</si>
  <si>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</si>
  <si>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</si>
  <si>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</si>
  <si>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</si>
  <si>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</si>
  <si>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</si>
  <si>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</si>
  <si>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</si>
  <si>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</si>
  <si>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</si>
  <si>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</si>
  <si>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</si>
  <si>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</si>
  <si>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</si>
  <si>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</si>
  <si>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</si>
  <si>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</si>
  <si>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</si>
  <si>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</si>
  <si>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</si>
  <si>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</si>
  <si>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</si>
  <si>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</si>
  <si>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</si>
  <si>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</si>
  <si>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</si>
  <si>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</si>
  <si>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</si>
  <si>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</si>
  <si>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</si>
  <si>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</si>
  <si>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</si>
  <si>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</si>
  <si>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</si>
  <si>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</si>
  <si>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</si>
  <si>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</si>
  <si>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</si>
  <si>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</si>
  <si>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</si>
  <si>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</si>
  <si>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</si>
  <si>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</si>
  <si>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</si>
  <si>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</si>
  <si>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</si>
  <si>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</si>
  <si>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</si>
  <si>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</si>
  <si>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</si>
  <si>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</si>
  <si>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</si>
  <si>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</si>
  <si>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</si>
  <si>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</si>
  <si>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</si>
  <si>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</si>
  <si>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</si>
  <si>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</si>
  <si>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</si>
  <si>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</si>
  <si>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</si>
  <si>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</si>
  <si>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</si>
  <si>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</si>
  <si>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</si>
  <si>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</si>
  <si>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</si>
  <si>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</si>
  <si>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</si>
  <si>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</si>
  <si>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</si>
  <si>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</si>
  <si>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</si>
  <si>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</si>
  <si>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</si>
  <si>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</si>
  <si>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</si>
  <si>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</si>
  <si>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</si>
  <si>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</si>
  <si>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</si>
  <si>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</si>
  <si>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</si>
  <si>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</si>
  <si>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</si>
  <si>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</si>
  <si>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</si>
  <si>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</si>
  <si>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</si>
  <si>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</si>
  <si>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</si>
  <si>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</si>
  <si>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</si>
  <si>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</si>
  <si>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</si>
  <si>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</si>
  <si>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</si>
  <si>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</si>
  <si>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</si>
  <si>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</si>
  <si>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</si>
  <si>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</si>
  <si>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</si>
  <si>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</si>
  <si>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</si>
  <si>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</si>
  <si>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</si>
  <si>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</si>
  <si>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</si>
  <si>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</si>
  <si>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</si>
  <si>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</si>
  <si>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</si>
  <si>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</si>
  <si>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</si>
  <si>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</si>
  <si>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</si>
  <si>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</si>
  <si>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</si>
  <si>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</si>
  <si>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</si>
  <si>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</si>
  <si>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</si>
  <si>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</si>
  <si>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</si>
  <si>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</si>
  <si>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</si>
  <si>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</si>
  <si>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</si>
  <si>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</si>
  <si>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</si>
  <si>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</si>
  <si>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</si>
  <si>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</si>
  <si>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</si>
  <si>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</si>
  <si>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</si>
  <si>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</si>
  <si>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</si>
  <si>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</si>
  <si>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</si>
  <si>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</si>
  <si>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</si>
  <si>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</si>
  <si>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</si>
  <si>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</si>
  <si>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</si>
  <si>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</si>
  <si>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</si>
  <si>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</si>
  <si>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</si>
  <si>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</si>
  <si>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</si>
  <si>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</si>
  <si>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</si>
  <si>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</si>
  <si>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</si>
  <si>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</si>
  <si>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</si>
  <si>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</si>
  <si>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</si>
  <si>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</si>
  <si>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</si>
  <si>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</si>
  <si>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</si>
  <si>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</si>
  <si>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</si>
  <si>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</si>
  <si>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</si>
  <si>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</si>
  <si>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</si>
  <si>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</si>
  <si>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</si>
  <si>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</si>
  <si>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</si>
  <si>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</si>
  <si>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</si>
  <si>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</si>
  <si>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</si>
  <si>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</si>
  <si>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</si>
  <si>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</si>
  <si>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</si>
  <si>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</si>
  <si>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</si>
  <si>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</si>
  <si>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</si>
  <si>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</si>
  <si>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</si>
  <si>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</si>
  <si>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</si>
  <si>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</si>
  <si>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</si>
  <si>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</si>
  <si>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</si>
  <si>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</si>
  <si>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</si>
  <si>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</si>
  <si>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</si>
  <si>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</si>
  <si>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</si>
  <si>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</si>
  <si>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</si>
  <si>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</si>
  <si>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</si>
  <si>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</si>
  <si>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</si>
  <si>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</si>
  <si>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</si>
  <si>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</si>
  <si>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</si>
  <si>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</si>
  <si>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</si>
  <si>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</si>
  <si>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</si>
  <si>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</si>
  <si>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</si>
  <si>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</si>
  <si>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</si>
  <si>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</si>
  <si>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</si>
  <si>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</si>
  <si>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</si>
  <si>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</si>
  <si>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</si>
  <si>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</si>
  <si>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</si>
  <si>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</si>
  <si>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</si>
  <si>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</si>
  <si>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</si>
  <si>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</si>
  <si>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</si>
  <si>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</si>
  <si>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</si>
  <si>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</si>
  <si>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</si>
  <si>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</si>
  <si>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</si>
  <si>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</si>
  <si>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</si>
  <si>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</si>
  <si>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</si>
  <si>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</si>
  <si>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</si>
  <si>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</si>
  <si>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</si>
  <si>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</si>
  <si>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</si>
  <si>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</si>
  <si>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</si>
  <si>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</si>
  <si>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</si>
  <si>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</si>
  <si>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</si>
  <si>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</si>
  <si>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</si>
  <si>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</si>
  <si>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</si>
  <si>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</si>
  <si>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</si>
  <si>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</si>
  <si>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</si>
  <si>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</si>
  <si>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</si>
  <si>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</si>
  <si>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</si>
  <si>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</si>
  <si>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</si>
  <si>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</si>
  <si>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</si>
  <si>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</si>
  <si>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</si>
  <si>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</si>
  <si>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</si>
  <si>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</si>
  <si>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</si>
  <si>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</si>
  <si>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</si>
  <si>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</si>
  <si>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</si>
  <si>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</si>
  <si>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</si>
  <si>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</si>
  <si>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</si>
  <si>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</si>
  <si>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</si>
  <si>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</si>
  <si>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</si>
  <si>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</si>
  <si>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</si>
  <si>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</si>
  <si>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</si>
  <si>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</si>
  <si>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</si>
  <si>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</si>
  <si>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</si>
  <si>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</si>
  <si>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</si>
  <si>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</si>
  <si>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</si>
  <si>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</si>
  <si>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</si>
  <si>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</si>
  <si>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</si>
  <si>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</si>
  <si>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</si>
  <si>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</si>
  <si>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</si>
  <si>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</si>
  <si>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</si>
  <si>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</si>
  <si>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</si>
  <si>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</si>
  <si>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</si>
  <si>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</si>
  <si>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</si>
  <si>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</si>
  <si>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</si>
  <si>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</si>
  <si>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</si>
  <si>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</si>
  <si>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</si>
  <si>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</si>
  <si>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</si>
  <si>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</si>
  <si>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</si>
  <si>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</si>
  <si>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</si>
  <si>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</si>
  <si>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</si>
  <si>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</si>
  <si>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</si>
  <si>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</si>
  <si>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</si>
  <si>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</si>
  <si>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</si>
  <si>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</si>
  <si>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</si>
  <si>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</si>
  <si>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</si>
  <si>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</si>
  <si>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</si>
  <si>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</si>
  <si>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</si>
  <si>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</si>
  <si>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</si>
  <si>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</si>
  <si>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</si>
  <si>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</si>
  <si>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</si>
  <si>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</si>
  <si>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</si>
  <si>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</si>
  <si>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</si>
  <si>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</si>
  <si>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</si>
  <si>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</si>
  <si>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</si>
  <si>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</si>
  <si>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</si>
  <si>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</si>
  <si>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</si>
  <si>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</si>
  <si>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</si>
  <si>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</si>
  <si>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</si>
  <si>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</si>
  <si>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</si>
  <si>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</si>
  <si>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</si>
  <si>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</si>
  <si>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</si>
  <si>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</si>
  <si>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</si>
  <si>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</si>
  <si>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</si>
  <si>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</si>
  <si>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</si>
  <si>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</si>
  <si>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</si>
  <si>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</si>
  <si>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</si>
  <si>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</si>
  <si>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</si>
  <si>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</si>
  <si>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</si>
  <si>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</si>
  <si>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</si>
  <si>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</si>
  <si>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</si>
  <si>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</si>
  <si>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</si>
  <si>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</si>
  <si>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</si>
  <si>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</si>
  <si>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</si>
  <si>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</si>
  <si>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</si>
  <si>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</si>
  <si>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</si>
  <si>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</si>
  <si>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</si>
  <si>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</si>
  <si>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</si>
  <si>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</si>
  <si>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</si>
  <si>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</si>
  <si>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</si>
  <si>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</si>
  <si>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</si>
  <si>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</si>
  <si>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</si>
  <si>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</si>
  <si>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</si>
  <si>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</si>
  <si>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</si>
  <si>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</si>
  <si>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</si>
  <si>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</si>
  <si>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</si>
  <si>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</si>
  <si>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</si>
  <si>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</si>
  <si>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</si>
  <si>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</si>
  <si>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</si>
  <si>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</si>
  <si>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</si>
  <si>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</si>
  <si>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</si>
  <si>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</si>
  <si>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</si>
  <si>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</si>
  <si>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</si>
  <si>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</si>
  <si>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</si>
  <si>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</si>
  <si>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</si>
  <si>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</si>
  <si>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</si>
  <si>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</si>
  <si>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</si>
  <si>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</si>
  <si>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</si>
  <si>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</si>
  <si>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</si>
  <si>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</si>
  <si>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</si>
  <si>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</si>
  <si>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</si>
  <si>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</si>
  <si>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</si>
  <si>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</si>
  <si>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</si>
  <si>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</si>
  <si>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</si>
  <si>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</si>
  <si>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</si>
  <si>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</si>
  <si>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</si>
  <si>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</si>
  <si>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</si>
  <si>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</si>
  <si>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</si>
  <si>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</si>
  <si>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</si>
  <si>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</si>
  <si>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</si>
  <si>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</si>
  <si>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</si>
  <si>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</si>
  <si>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</si>
  <si>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</si>
  <si>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</si>
  <si>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</si>
  <si>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</si>
  <si>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</si>
  <si>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</si>
  <si>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</si>
  <si>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</si>
  <si>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</si>
  <si>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</si>
  <si>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</si>
  <si>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</si>
  <si>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</si>
  <si>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</si>
  <si>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</si>
  <si>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</si>
  <si>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</si>
  <si>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</si>
  <si>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</si>
  <si>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</si>
  <si>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</si>
  <si>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</si>
  <si>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</si>
  <si>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</si>
  <si>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</si>
  <si>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</si>
  <si>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</si>
  <si>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</si>
  <si>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</si>
  <si>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</si>
  <si>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</si>
  <si>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</si>
  <si>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</si>
  <si>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</si>
  <si>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</si>
  <si>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</si>
  <si>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</si>
  <si>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</si>
  <si>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</si>
  <si>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</si>
  <si>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</si>
  <si>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</si>
  <si>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</si>
  <si>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</si>
  <si>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</si>
  <si>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</si>
  <si>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</si>
  <si>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</si>
  <si>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</si>
  <si>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</si>
  <si>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</si>
  <si>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</si>
  <si>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</si>
  <si>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</si>
  <si>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</si>
  <si>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</si>
  <si>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</si>
  <si>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</si>
  <si>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</si>
  <si>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</si>
  <si>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</si>
  <si>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</si>
  <si>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</si>
  <si>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</si>
  <si>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</si>
  <si>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</si>
  <si>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</si>
  <si>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</si>
  <si>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</si>
  <si>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</si>
  <si>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</si>
  <si>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</si>
  <si>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</si>
  <si>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</si>
  <si>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</si>
  <si>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</si>
  <si>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</si>
  <si>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</si>
  <si>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</si>
  <si>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</si>
  <si>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</si>
  <si>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</si>
  <si>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</si>
  <si>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</si>
  <si>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</si>
  <si>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</si>
  <si>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</si>
  <si>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</si>
  <si>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</si>
  <si>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</si>
  <si>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</si>
  <si>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</si>
  <si>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</si>
  <si>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</si>
  <si>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</si>
  <si>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</si>
  <si>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</si>
  <si>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</si>
  <si>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</si>
  <si>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</si>
  <si>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</si>
  <si>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</si>
  <si>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</si>
  <si>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</si>
  <si>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</si>
  <si>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</si>
  <si>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</si>
  <si>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</si>
  <si>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</si>
  <si>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</si>
  <si>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</si>
  <si>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</si>
  <si>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</si>
  <si>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</si>
  <si>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</si>
  <si>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</si>
  <si>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</si>
  <si>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</si>
  <si>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</si>
  <si>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</si>
  <si>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</si>
  <si>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</si>
  <si>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</si>
  <si>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</si>
  <si>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</si>
  <si>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</si>
  <si>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</si>
  <si>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</si>
  <si>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</si>
  <si>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</si>
  <si>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</si>
  <si>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</si>
  <si>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</si>
  <si>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</si>
  <si>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</si>
  <si>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</si>
  <si>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</si>
  <si>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</si>
  <si>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</si>
  <si>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</si>
  <si>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</si>
  <si>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</si>
  <si>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</si>
  <si>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</si>
  <si>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</si>
  <si>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</si>
  <si>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</si>
  <si>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</si>
  <si>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</si>
  <si>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</si>
  <si>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</si>
  <si>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</si>
  <si>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</si>
  <si>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</si>
  <si>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</si>
  <si>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</si>
  <si>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</si>
  <si>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</si>
  <si>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</si>
  <si>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</si>
  <si>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</si>
  <si>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</si>
  <si>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</si>
  <si>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</si>
  <si>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</si>
  <si>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</si>
  <si>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</si>
  <si>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</si>
  <si>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</si>
  <si>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</si>
  <si>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</si>
  <si>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</si>
  <si>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</si>
  <si>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</si>
  <si>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</si>
  <si>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</si>
  <si>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</si>
  <si>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</si>
  <si>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</si>
  <si>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</si>
  <si>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</si>
  <si>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</si>
  <si>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</si>
  <si>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</si>
  <si>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</si>
  <si>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</si>
  <si>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</si>
  <si>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</si>
  <si>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</si>
  <si>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</si>
  <si>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</si>
  <si>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</si>
  <si>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</si>
  <si>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</si>
  <si>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</si>
  <si>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</si>
  <si>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</si>
  <si>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</si>
  <si>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</si>
  <si>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</si>
  <si>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</si>
  <si>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</si>
  <si>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</si>
  <si>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</si>
  <si>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</si>
  <si>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</si>
  <si>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</si>
  <si>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</si>
  <si>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</si>
  <si>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</si>
  <si>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</si>
  <si>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</si>
  <si>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</si>
  <si>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</si>
  <si>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</si>
  <si>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</si>
  <si>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</si>
  <si>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</si>
  <si>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</si>
  <si>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</si>
  <si>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</si>
  <si>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</si>
  <si>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</si>
  <si>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</si>
  <si>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</si>
  <si>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</si>
  <si>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</si>
  <si>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</si>
  <si>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</si>
  <si>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</si>
  <si>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</si>
  <si>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</si>
  <si>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</si>
  <si>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</si>
  <si>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</si>
  <si>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</si>
  <si>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</si>
  <si>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</si>
  <si>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</si>
  <si>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</si>
  <si>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</si>
  <si>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</si>
  <si>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</si>
  <si>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</si>
  <si>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</si>
  <si>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</si>
  <si>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</si>
  <si>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</si>
  <si>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</si>
  <si>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</si>
  <si>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</si>
  <si>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</si>
  <si>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</si>
  <si>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</si>
  <si>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</si>
  <si>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</si>
  <si>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</si>
  <si>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</si>
  <si>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</si>
  <si>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</si>
  <si>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</si>
  <si>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</si>
  <si>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</si>
  <si>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</si>
  <si>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</si>
  <si>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</si>
  <si>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</si>
  <si>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</si>
  <si>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</si>
  <si>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</si>
  <si>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</si>
  <si>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</si>
  <si>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</si>
  <si>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</si>
  <si>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</si>
  <si>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</si>
  <si>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</si>
  <si>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</si>
  <si>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</si>
  <si>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</si>
  <si>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</si>
  <si>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</si>
  <si>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</si>
  <si>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</si>
  <si>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</si>
  <si>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</si>
  <si>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</si>
  <si>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</si>
  <si>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</si>
  <si>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</si>
  <si>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</si>
  <si>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</si>
  <si>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</si>
  <si>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</si>
  <si>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</si>
  <si>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</si>
  <si>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</si>
  <si>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</si>
  <si>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</si>
  <si>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</si>
  <si>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</si>
  <si>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</si>
  <si>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</si>
  <si>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</si>
  <si>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</si>
  <si>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</si>
  <si>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</si>
  <si>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</si>
  <si>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</si>
  <si>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</si>
  <si>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</si>
  <si>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</si>
  <si>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</si>
  <si>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</si>
  <si>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</si>
  <si>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</si>
  <si>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</si>
  <si>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</si>
  <si>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</si>
  <si>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</si>
  <si>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</si>
  <si>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</si>
  <si>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</si>
  <si>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</si>
  <si>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</si>
  <si>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</si>
  <si>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</si>
  <si>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</si>
  <si>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</si>
  <si>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</si>
  <si>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</si>
  <si>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</si>
  <si>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</si>
  <si>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</si>
  <si>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</si>
  <si>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</si>
  <si>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</si>
  <si>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</si>
  <si>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</si>
  <si>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</si>
  <si>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</si>
  <si>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</si>
  <si>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</si>
  <si>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</si>
  <si>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</si>
  <si>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</si>
  <si>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</si>
  <si>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</si>
  <si>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</si>
  <si>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</si>
  <si>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</si>
  <si>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</si>
  <si>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</si>
  <si>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</si>
  <si>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</si>
  <si>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</si>
  <si>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</si>
  <si>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</si>
  <si>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</si>
  <si>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</si>
  <si>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</si>
  <si>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</si>
  <si>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</si>
  <si>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</si>
  <si>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</si>
  <si>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</si>
  <si>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</si>
  <si>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</si>
  <si>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</si>
  <si>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</si>
  <si>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</si>
  <si>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</si>
  <si>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</si>
  <si>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</si>
  <si>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</si>
  <si>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</si>
  <si>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</si>
  <si>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</si>
  <si>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</si>
  <si>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</si>
  <si>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</si>
  <si>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</si>
  <si>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</si>
  <si>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</si>
  <si>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</si>
  <si>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</si>
  <si>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</si>
  <si>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</si>
  <si>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</si>
  <si>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</si>
  <si>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</si>
  <si>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</si>
  <si>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</si>
  <si>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</si>
  <si>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</si>
  <si>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</si>
  <si>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</si>
  <si>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</si>
  <si>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</si>
  <si>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</si>
  <si>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</si>
  <si>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</si>
  <si>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</si>
  <si>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</si>
  <si>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</si>
  <si>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</si>
  <si>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</si>
  <si>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</si>
  <si>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</si>
  <si>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</si>
  <si>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</si>
  <si>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</si>
  <si>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</si>
  <si>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</si>
  <si>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</si>
  <si>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</si>
  <si>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</si>
  <si>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</si>
  <si>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</si>
  <si>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</si>
  <si>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</si>
  <si>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</si>
  <si>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</si>
  <si>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</si>
  <si>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</si>
  <si>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</si>
  <si>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</si>
  <si>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</si>
  <si>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</si>
  <si>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</si>
  <si>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</si>
  <si>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</si>
  <si>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</si>
  <si>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</si>
  <si>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</si>
  <si>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</si>
  <si>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</si>
  <si>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</si>
  <si>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</si>
  <si>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</si>
  <si>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</si>
  <si>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</si>
  <si>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</si>
  <si>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</si>
  <si>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</si>
  <si>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</si>
  <si>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</si>
  <si>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</si>
  <si>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</si>
  <si>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</si>
  <si>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</si>
  <si>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</si>
  <si>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</si>
  <si>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</si>
  <si>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</si>
  <si>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</si>
  <si>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</si>
  <si>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</si>
  <si>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</si>
  <si>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</si>
  <si>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</si>
  <si>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</si>
  <si>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</si>
  <si>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</si>
  <si>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</si>
  <si>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</si>
  <si>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</si>
  <si>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</si>
  <si>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</si>
  <si>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</si>
  <si>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</si>
  <si>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</si>
  <si>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</si>
  <si>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</si>
  <si>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</si>
  <si>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</si>
  <si>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</si>
  <si>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</si>
  <si>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</si>
  <si>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</si>
  <si>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</si>
  <si>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</si>
  <si>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</si>
  <si>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</si>
  <si>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</si>
  <si>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</si>
  <si>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</si>
  <si>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</si>
  <si>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</si>
  <si>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</si>
  <si>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</si>
  <si>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</si>
  <si>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</si>
  <si>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</si>
  <si>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</si>
  <si>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</si>
  <si>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</si>
  <si>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</si>
  <si>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</si>
  <si>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</si>
  <si>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</si>
  <si>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</si>
  <si>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</si>
  <si>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</si>
  <si>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</si>
  <si>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</si>
  <si>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</si>
  <si>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</si>
  <si>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</si>
  <si>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</si>
  <si>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</si>
  <si>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</si>
  <si>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</si>
  <si>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</si>
  <si>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</si>
  <si>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</si>
  <si>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</si>
  <si>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</si>
  <si>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</si>
  <si>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</si>
  <si>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</si>
  <si>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</si>
  <si>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</si>
  <si>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</si>
  <si>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</si>
  <si>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</si>
  <si>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</si>
  <si>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</si>
  <si>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</si>
  <si>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</si>
  <si>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</si>
  <si>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</si>
  <si>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</si>
  <si>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</si>
  <si>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</si>
  <si>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</si>
  <si>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</si>
  <si>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</si>
  <si>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</si>
  <si>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</si>
  <si>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</si>
  <si>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</si>
  <si>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</si>
  <si>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</si>
  <si>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</si>
  <si>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</si>
  <si>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</si>
  <si>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</si>
  <si>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</si>
  <si>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</si>
  <si>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</si>
  <si>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</si>
  <si>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</si>
  <si>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</si>
  <si>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</si>
  <si>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</si>
  <si>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</si>
  <si>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</si>
  <si>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</si>
  <si>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</si>
  <si>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</si>
  <si>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</si>
  <si>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</si>
  <si>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</si>
  <si>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</si>
  <si>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</si>
  <si>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</si>
  <si>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</si>
  <si>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</si>
  <si>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</si>
  <si>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</si>
  <si>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</si>
  <si>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</si>
  <si>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</si>
  <si>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</si>
  <si>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</si>
  <si>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</si>
  <si>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</si>
  <si>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</si>
  <si>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</si>
  <si>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</si>
  <si>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</si>
  <si>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</si>
  <si>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</si>
  <si>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</si>
  <si>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</si>
  <si>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</si>
  <si>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</si>
  <si>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</si>
  <si>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</si>
  <si>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</si>
  <si>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</si>
  <si>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</si>
  <si>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</si>
  <si>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</si>
  <si>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</si>
  <si>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</si>
  <si>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</si>
  <si>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</si>
  <si>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</si>
  <si>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</si>
  <si>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</si>
  <si>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</si>
  <si>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</si>
  <si>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</si>
  <si>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</si>
  <si>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</si>
  <si>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</si>
  <si>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</si>
  <si>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</si>
  <si>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</si>
  <si>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</si>
  <si>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</si>
  <si>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</si>
  <si>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</si>
  <si>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</si>
  <si>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</si>
  <si>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</si>
  <si>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</si>
  <si>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</si>
  <si>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</si>
  <si>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</si>
  <si>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</si>
  <si>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</si>
  <si>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</si>
  <si>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</si>
  <si>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</si>
  <si>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</si>
  <si>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</si>
  <si>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</si>
  <si>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</si>
  <si>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</si>
  <si>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</si>
  <si>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</si>
  <si>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</si>
  <si>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</si>
  <si>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</si>
  <si>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</si>
  <si>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</si>
  <si>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</si>
  <si>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</si>
  <si>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</si>
  <si>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</si>
  <si>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</si>
  <si>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</si>
  <si>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</si>
  <si>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</si>
  <si>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</si>
  <si>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</si>
  <si>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</si>
  <si>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</si>
  <si>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</si>
  <si>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</si>
  <si>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</si>
  <si>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</si>
  <si>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</si>
  <si>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</si>
  <si>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</si>
  <si>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</si>
  <si>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</si>
  <si>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</si>
  <si>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</si>
  <si>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</si>
  <si>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</si>
  <si>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</si>
  <si>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</si>
  <si>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</si>
  <si>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</si>
  <si>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</si>
  <si>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</si>
  <si>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</si>
  <si>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</si>
  <si>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</si>
  <si>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</si>
  <si>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</si>
  <si>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</si>
  <si>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</si>
  <si>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</si>
  <si>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</si>
  <si>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</si>
  <si>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</si>
  <si>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</si>
  <si>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</si>
  <si>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</si>
  <si>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</si>
  <si>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</si>
  <si>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</si>
  <si>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</si>
  <si>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</si>
  <si>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</si>
  <si>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</si>
  <si>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</si>
  <si>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</si>
  <si>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</si>
  <si>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</si>
  <si>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</si>
  <si>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</si>
  <si>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</si>
  <si>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</si>
  <si>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</si>
  <si>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</si>
  <si>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</si>
  <si>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</si>
  <si>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</si>
  <si>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</si>
  <si>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</si>
  <si>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</si>
  <si>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</si>
  <si>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</si>
  <si>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</si>
  <si>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</si>
  <si>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</si>
  <si>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</si>
  <si>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</si>
  <si>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</si>
  <si>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</si>
  <si>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</si>
  <si>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</si>
  <si>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</si>
  <si>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</si>
  <si>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</si>
  <si>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</si>
  <si>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</si>
  <si>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</si>
  <si>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</si>
  <si>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</si>
  <si>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</si>
  <si>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</si>
  <si>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</si>
  <si>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</si>
  <si>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</si>
  <si>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</si>
  <si>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</si>
  <si>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</si>
  <si>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</si>
  <si>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</si>
  <si>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</si>
  <si>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</si>
  <si>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</si>
  <si>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</si>
  <si>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</si>
  <si>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</si>
  <si>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</si>
  <si>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</si>
  <si>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</si>
  <si>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</si>
  <si>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</si>
  <si>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</si>
  <si>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</si>
  <si>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</si>
  <si>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</si>
  <si>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</si>
  <si>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</si>
  <si>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</si>
  <si>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</si>
  <si>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</si>
  <si>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</si>
  <si>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</si>
  <si>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</si>
  <si>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</si>
  <si>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</si>
  <si>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</si>
  <si>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</si>
  <si>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</si>
  <si>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</si>
  <si>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</si>
  <si>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</si>
  <si>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</si>
  <si>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</si>
  <si>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</si>
  <si>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</si>
  <si>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</si>
  <si>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</si>
  <si>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</si>
  <si>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</si>
  <si>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</si>
  <si>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</si>
  <si>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</si>
  <si>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</si>
  <si>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</si>
  <si>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</si>
  <si>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</si>
  <si>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</si>
  <si>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</si>
  <si>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</si>
  <si>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</si>
  <si>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</si>
  <si>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</si>
  <si>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</si>
  <si>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</si>
  <si>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</si>
  <si>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</si>
  <si>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</si>
  <si>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</si>
  <si>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</si>
  <si>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</si>
  <si>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</si>
  <si>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</si>
  <si>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</si>
  <si>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</si>
  <si>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</si>
  <si>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</si>
  <si>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</si>
  <si>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</si>
  <si>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</si>
  <si>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</si>
  <si>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</si>
  <si>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</si>
  <si>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</si>
  <si>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</si>
  <si>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</si>
  <si>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</si>
  <si>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</si>
  <si>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</si>
  <si>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</si>
  <si>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</si>
  <si>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</si>
  <si>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</si>
  <si>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</si>
  <si>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</si>
  <si>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</si>
  <si>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</si>
  <si>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</si>
  <si>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</si>
  <si>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</si>
  <si>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</si>
  <si>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</si>
  <si>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</si>
  <si>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</si>
  <si>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</si>
  <si>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</si>
  <si>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</si>
  <si>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</si>
  <si>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</si>
  <si>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</si>
  <si>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</si>
  <si>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</si>
  <si>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</si>
  <si>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</si>
  <si>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</si>
  <si>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</si>
  <si>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</si>
  <si>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</si>
  <si>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</si>
  <si>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</si>
  <si>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</si>
  <si>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</si>
  <si>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</si>
  <si>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</si>
  <si>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</si>
  <si>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</si>
  <si>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</si>
  <si>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</si>
  <si>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</si>
  <si>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</si>
  <si>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</si>
  <si>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</si>
  <si>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</si>
  <si>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</si>
  <si>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</si>
  <si>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</si>
  <si>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</si>
  <si>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</si>
  <si>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</si>
  <si>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</si>
  <si>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</si>
  <si>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</si>
  <si>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</si>
  <si>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</si>
  <si>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</si>
  <si>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</si>
  <si>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</si>
  <si>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</si>
  <si>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</si>
  <si>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</si>
  <si>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</si>
  <si>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</si>
  <si>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</si>
  <si>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</si>
  <si>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</si>
  <si>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</si>
  <si>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</si>
  <si>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</si>
  <si>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</si>
  <si>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</si>
  <si>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</si>
  <si>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</si>
  <si>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</si>
  <si>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</si>
  <si>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</si>
  <si>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</si>
  <si>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</si>
  <si>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</si>
  <si>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</si>
  <si>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</si>
  <si>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</si>
  <si>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</si>
  <si>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</si>
  <si>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</si>
  <si>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</si>
  <si>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</si>
  <si>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</si>
  <si>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</si>
  <si>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</si>
  <si>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</si>
  <si>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</si>
  <si>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</si>
  <si>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</si>
  <si>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</si>
  <si>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</si>
  <si>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</si>
  <si>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</si>
  <si>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</si>
  <si>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</si>
  <si>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</si>
  <si>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</si>
  <si>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</si>
  <si>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</si>
  <si>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</si>
  <si>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</si>
  <si>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</si>
  <si>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</si>
  <si>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</si>
  <si>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</si>
  <si>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</si>
  <si>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</si>
  <si>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</si>
  <si>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</si>
  <si>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</si>
  <si>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</si>
  <si>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</si>
  <si>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</si>
  <si>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</si>
  <si>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</si>
  <si>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</si>
  <si>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</si>
  <si>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</si>
  <si>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</si>
  <si>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</si>
  <si>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</si>
  <si>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</si>
  <si>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</si>
  <si>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</si>
  <si>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</si>
  <si>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</si>
  <si>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</si>
  <si>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</si>
  <si>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</si>
  <si>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</si>
  <si>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</si>
  <si>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</si>
  <si>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</si>
  <si>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</si>
  <si>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</si>
  <si>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</si>
  <si>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</si>
  <si>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</si>
  <si>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</si>
  <si>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</si>
  <si>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</si>
  <si>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</si>
  <si>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</si>
  <si>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</si>
  <si>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</si>
  <si>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</si>
  <si>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</si>
  <si>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</si>
  <si>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</si>
  <si>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</si>
  <si>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</si>
  <si>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</si>
  <si>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</si>
  <si>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</si>
  <si>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</si>
  <si>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</si>
  <si>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</si>
  <si>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</si>
  <si>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</si>
  <si>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</si>
  <si>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</si>
  <si>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</si>
  <si>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</si>
  <si>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</si>
  <si>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</si>
  <si>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</si>
  <si>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</si>
  <si>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</si>
  <si>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</si>
  <si>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</si>
  <si>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</si>
  <si>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</si>
  <si>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</si>
  <si>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</si>
  <si>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</si>
  <si>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</si>
  <si>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</si>
  <si>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</si>
  <si>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</si>
  <si>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</si>
  <si>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</si>
  <si>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</si>
  <si>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</si>
  <si>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</si>
  <si>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</si>
  <si>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</si>
  <si>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</si>
  <si>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</si>
  <si>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</si>
  <si>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</si>
  <si>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</si>
  <si>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</si>
  <si>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</si>
  <si>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</si>
  <si>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</si>
  <si>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</si>
  <si>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</si>
  <si>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</si>
  <si>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</si>
  <si>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</si>
  <si>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</si>
  <si>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</si>
  <si>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</si>
  <si>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</si>
  <si>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</si>
  <si>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</si>
  <si>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</si>
  <si>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</si>
  <si>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</si>
  <si>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</si>
  <si>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</si>
  <si>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</si>
  <si>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</si>
  <si>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</si>
  <si>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</si>
  <si>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</si>
  <si>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</si>
  <si>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</si>
  <si>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</si>
  <si>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</si>
  <si>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</si>
  <si>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</si>
  <si>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</si>
  <si>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</si>
  <si>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</si>
  <si>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</si>
  <si>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</si>
  <si>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</si>
  <si>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</si>
  <si>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</si>
  <si>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</si>
  <si>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</si>
  <si>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</si>
  <si>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</si>
  <si>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</si>
  <si>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</si>
  <si>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</si>
  <si>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</si>
  <si>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</si>
  <si>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</si>
  <si>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</si>
  <si>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</si>
  <si>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</si>
  <si>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</si>
  <si>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</si>
  <si>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</si>
  <si>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</si>
  <si>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</si>
  <si>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</si>
  <si>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</si>
  <si>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</si>
  <si>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</si>
  <si>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</si>
  <si>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</si>
  <si>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</si>
  <si>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</si>
  <si>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</si>
  <si>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</si>
  <si>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</si>
  <si>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</si>
  <si>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</si>
  <si>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</si>
  <si>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</si>
  <si>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</si>
  <si>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</si>
  <si>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</si>
  <si>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</si>
  <si>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</si>
  <si>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</si>
  <si>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</si>
  <si>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</si>
  <si>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</si>
  <si>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</si>
  <si>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</si>
  <si>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</si>
  <si>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</si>
  <si>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</si>
  <si>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</si>
  <si>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</si>
  <si>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</si>
  <si>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</si>
  <si>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</si>
  <si>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</si>
  <si>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</si>
  <si>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</si>
  <si>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</si>
  <si>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</si>
  <si>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</si>
  <si>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</si>
  <si>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</si>
  <si>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</si>
  <si>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</si>
  <si>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</si>
  <si>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</si>
  <si>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</si>
  <si>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</si>
  <si>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</si>
  <si>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</si>
  <si>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</si>
  <si>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</si>
  <si>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</si>
  <si>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</si>
  <si>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</si>
  <si>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</si>
  <si>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</si>
  <si>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</si>
  <si>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</si>
  <si>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</si>
  <si>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</si>
  <si>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</si>
  <si>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</si>
  <si>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</si>
  <si>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</si>
  <si>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</si>
  <si>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</si>
  <si>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</si>
  <si>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</si>
  <si>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</si>
  <si>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</si>
  <si>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</si>
  <si>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</si>
  <si>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</si>
  <si>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</si>
  <si>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</si>
  <si>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</si>
  <si>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</si>
  <si>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</si>
  <si>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</si>
  <si>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</si>
  <si>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</si>
  <si>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</si>
  <si>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</si>
  <si>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</si>
  <si>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</si>
  <si>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</si>
  <si>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</si>
  <si>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</si>
  <si>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</si>
  <si>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</si>
  <si>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</si>
  <si>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</si>
  <si>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</si>
  <si>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</si>
  <si>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</si>
  <si>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</si>
  <si>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</si>
  <si>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</si>
  <si>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</si>
  <si>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</si>
  <si>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</si>
  <si>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</si>
  <si>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</si>
  <si>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</si>
  <si>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</si>
  <si>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</si>
  <si>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</si>
  <si>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</si>
  <si>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</si>
  <si>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</si>
  <si>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</si>
  <si>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</si>
  <si>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</si>
  <si>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</si>
  <si>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</si>
  <si>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</si>
  <si>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</si>
  <si>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</si>
  <si>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</si>
  <si>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</si>
  <si>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</si>
  <si>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</si>
  <si>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</si>
  <si>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</si>
  <si>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</si>
  <si>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</si>
  <si>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</si>
  <si>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</si>
  <si>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</si>
  <si>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</si>
  <si>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</si>
  <si>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</si>
  <si>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</si>
  <si>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</si>
  <si>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</si>
  <si>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</si>
  <si>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</si>
  <si>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</si>
  <si>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</si>
  <si>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</si>
  <si>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</si>
  <si>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</si>
  <si>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</si>
  <si>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</si>
  <si>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</si>
  <si>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</si>
  <si>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</si>
  <si>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</si>
  <si>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</si>
  <si>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</si>
  <si>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</si>
  <si>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</si>
  <si>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</si>
  <si>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</si>
  <si>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</si>
  <si>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</si>
  <si>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</si>
  <si>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</si>
  <si>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</si>
  <si>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</si>
  <si>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</si>
  <si>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</si>
  <si>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</si>
  <si>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</si>
  <si>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</si>
  <si>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</si>
  <si>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</si>
  <si>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</si>
  <si>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</si>
  <si>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</si>
  <si>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</si>
  <si>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</si>
  <si>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</si>
  <si>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</si>
  <si>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</si>
  <si>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</si>
  <si>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</si>
  <si>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</si>
  <si>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</si>
  <si>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</si>
  <si>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</si>
  <si>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</si>
  <si>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</si>
  <si>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</si>
  <si>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</si>
  <si>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</si>
  <si>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</si>
  <si>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</si>
  <si>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</si>
  <si>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</si>
  <si>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</si>
  <si>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</si>
  <si>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</si>
  <si>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</si>
  <si>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</si>
  <si>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</si>
  <si>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</si>
  <si>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</si>
  <si>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</si>
  <si>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</si>
  <si>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</si>
  <si>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</si>
  <si>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</si>
  <si>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</si>
  <si>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</si>
  <si>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</si>
  <si>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</si>
  <si>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</si>
  <si>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</si>
  <si>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</si>
  <si>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</si>
  <si>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</si>
  <si>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</si>
  <si>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</si>
  <si>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</si>
  <si>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</si>
  <si>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</si>
  <si>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</si>
  <si>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</si>
  <si>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</si>
  <si>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</si>
  <si>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</si>
  <si>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</si>
  <si>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</si>
  <si>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</si>
  <si>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</si>
  <si>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</si>
  <si>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</si>
  <si>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</si>
  <si>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</si>
  <si>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</si>
  <si>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</si>
  <si>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</si>
  <si>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</si>
  <si>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</si>
  <si>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</si>
  <si>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</si>
  <si>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</si>
  <si>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</si>
  <si>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</si>
  <si>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</si>
  <si>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</si>
  <si>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</si>
  <si>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</si>
  <si>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</si>
  <si>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</si>
  <si>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</si>
  <si>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</si>
  <si>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</si>
  <si>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</si>
  <si>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</si>
  <si>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</si>
  <si>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</si>
  <si>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</si>
  <si>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</si>
  <si>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</si>
  <si>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</si>
  <si>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</si>
  <si>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</si>
  <si>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</si>
  <si>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</si>
  <si>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</si>
  <si>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</si>
  <si>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</si>
  <si>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</si>
  <si>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</si>
  <si>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</si>
  <si>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</si>
  <si>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</si>
  <si>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</si>
  <si>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</si>
  <si>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</si>
  <si>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</si>
  <si>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</si>
  <si>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</si>
  <si>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</si>
  <si>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</si>
  <si>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</si>
  <si>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</si>
  <si>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</si>
  <si>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</si>
  <si>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</si>
  <si>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</si>
  <si>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</si>
  <si>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</si>
  <si>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</si>
  <si>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</si>
  <si>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</si>
  <si>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</si>
  <si>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</si>
  <si>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</si>
  <si>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</si>
  <si>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</si>
  <si>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</si>
  <si>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</si>
  <si>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</si>
  <si>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</si>
  <si>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</si>
  <si>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</si>
  <si>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</si>
  <si>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</si>
  <si>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</si>
  <si>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</si>
  <si>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</si>
  <si>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</si>
  <si>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</si>
  <si>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</si>
  <si>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</si>
  <si>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</si>
  <si>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</si>
  <si>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</si>
  <si>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</si>
  <si>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</si>
  <si>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</si>
  <si>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</si>
  <si>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</si>
  <si>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</si>
  <si>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</si>
  <si>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</si>
  <si>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</si>
  <si>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</si>
  <si>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</si>
  <si>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</si>
  <si>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</si>
  <si>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</si>
  <si>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</si>
  <si>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</si>
  <si>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</si>
  <si>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</si>
  <si>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</si>
  <si>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</si>
  <si>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</si>
  <si>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</si>
  <si>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</si>
  <si>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</si>
  <si>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</si>
  <si>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</si>
  <si>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</si>
  <si>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</si>
  <si>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</si>
  <si>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</si>
  <si>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</si>
  <si>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</si>
  <si>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</si>
  <si>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</si>
  <si>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</si>
  <si>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</si>
  <si>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</si>
  <si>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</si>
  <si>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</si>
  <si>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</si>
  <si>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</si>
  <si>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</si>
  <si>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</si>
  <si>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</si>
  <si>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</si>
  <si>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</si>
  <si>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</si>
  <si>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</si>
  <si>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</si>
  <si>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</si>
  <si>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</si>
  <si>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</si>
  <si>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</si>
  <si>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</si>
  <si>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</si>
  <si>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</si>
  <si>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</si>
  <si>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</si>
  <si>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</si>
  <si>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</si>
  <si>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</si>
  <si>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</si>
  <si>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</si>
  <si>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</si>
  <si>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</si>
  <si>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</si>
  <si>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</si>
  <si>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</si>
  <si>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</si>
  <si>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</si>
  <si>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</si>
  <si>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</si>
  <si>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</si>
  <si>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</si>
  <si>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</si>
  <si>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</si>
  <si>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</si>
  <si>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</si>
  <si>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</si>
  <si>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</si>
  <si>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</si>
  <si>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</si>
  <si>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</si>
  <si>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</si>
  <si>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</si>
  <si>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</si>
  <si>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</si>
  <si>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</si>
  <si>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</si>
  <si>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</si>
  <si>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</si>
  <si>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</si>
  <si>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</si>
  <si>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</si>
  <si>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</si>
  <si>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</si>
  <si>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</si>
  <si>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</si>
  <si>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</si>
  <si>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</si>
  <si>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</si>
  <si>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</si>
  <si>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</si>
  <si>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</si>
  <si>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</si>
  <si>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</si>
  <si>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</si>
  <si>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</si>
  <si>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</si>
  <si>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</si>
  <si>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</si>
  <si>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</si>
  <si>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</si>
  <si>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</si>
  <si>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</si>
  <si>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</si>
  <si>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</si>
  <si>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</si>
  <si>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</si>
  <si>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</si>
  <si>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</si>
  <si>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</si>
  <si>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</si>
  <si>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</si>
  <si>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</si>
  <si>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</si>
  <si>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</si>
  <si>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</si>
  <si>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</si>
  <si>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</si>
  <si>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</si>
  <si>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</si>
  <si>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</si>
  <si>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</si>
  <si>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</si>
  <si>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</si>
  <si>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</si>
  <si>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</si>
  <si>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</si>
  <si>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</si>
  <si>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</si>
  <si>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</si>
  <si>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</si>
  <si>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</si>
  <si>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</si>
  <si>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</si>
  <si>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</si>
  <si>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</si>
  <si>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</si>
  <si>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</si>
  <si>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</si>
  <si>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</si>
  <si>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</si>
  <si>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</si>
  <si>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</si>
  <si>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</si>
  <si>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</si>
  <si>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</si>
  <si>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</si>
  <si>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</si>
  <si>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</si>
  <si>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</si>
  <si>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</si>
  <si>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</si>
  <si>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</si>
  <si>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</si>
  <si>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</si>
  <si>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</si>
  <si>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</si>
  <si>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</si>
  <si>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</si>
  <si>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</si>
  <si>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</si>
  <si>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</si>
  <si>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</si>
  <si>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</si>
  <si>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</si>
  <si>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</si>
  <si>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</si>
  <si>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</si>
  <si>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</si>
  <si>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</si>
  <si>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</si>
  <si>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</si>
  <si>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</si>
  <si>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</si>
  <si>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</si>
  <si>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</si>
  <si>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</si>
  <si>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</si>
  <si>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</si>
  <si>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</si>
  <si>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</si>
  <si>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</si>
  <si>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</si>
  <si>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</si>
  <si>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</si>
  <si>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</si>
  <si>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</si>
  <si>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</si>
  <si>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</si>
  <si>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</si>
  <si>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</si>
  <si>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</si>
  <si>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</si>
  <si>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</si>
  <si>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</si>
  <si>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</si>
  <si>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</si>
  <si>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</si>
  <si>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</si>
  <si>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</si>
  <si>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</si>
  <si>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</si>
  <si>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</si>
  <si>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</si>
  <si>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</si>
  <si>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</si>
  <si>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</si>
  <si>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</si>
  <si>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</si>
  <si>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</si>
  <si>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</si>
  <si>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</si>
  <si>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</si>
  <si>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</si>
  <si>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</si>
  <si>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</si>
  <si>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</si>
  <si>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</si>
  <si>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</si>
  <si>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</si>
  <si>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</si>
  <si>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</si>
  <si>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</si>
  <si>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</si>
  <si>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</si>
  <si>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</si>
  <si>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</si>
  <si>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</si>
  <si>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</si>
  <si>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</si>
  <si>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</si>
  <si>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</si>
  <si>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</si>
  <si>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</si>
  <si>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</si>
  <si>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</si>
  <si>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</si>
  <si>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</si>
  <si>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</si>
  <si>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</si>
  <si>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</si>
  <si>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</si>
  <si>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</si>
  <si>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</si>
  <si>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</si>
  <si>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</si>
  <si>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</si>
  <si>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</si>
  <si>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</si>
  <si>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</si>
  <si>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</si>
  <si>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</si>
  <si>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</si>
  <si>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</si>
  <si>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</si>
  <si>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</si>
  <si>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</si>
  <si>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</si>
  <si>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</si>
  <si>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</si>
  <si>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</si>
  <si>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</si>
  <si>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</si>
  <si>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</si>
  <si>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</si>
  <si>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</si>
  <si>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</si>
  <si>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</si>
  <si>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</si>
  <si>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</si>
  <si>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</si>
  <si>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</si>
  <si>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</si>
  <si>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</si>
  <si>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</si>
  <si>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</si>
  <si>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</si>
  <si>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</si>
  <si>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</si>
  <si>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</si>
  <si>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</si>
  <si>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</si>
  <si>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</si>
  <si>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</si>
  <si>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</si>
  <si>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</si>
  <si>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</si>
  <si>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</si>
  <si>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</si>
  <si>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</si>
  <si>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</si>
  <si>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</si>
  <si>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</si>
  <si>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</si>
  <si>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</si>
  <si>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</si>
  <si>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</si>
  <si>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</si>
  <si>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</si>
  <si>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</si>
  <si>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</si>
  <si>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</si>
  <si>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</si>
  <si>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</si>
  <si>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</si>
  <si>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</si>
  <si>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</si>
  <si>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</si>
  <si>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</si>
  <si>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</si>
  <si>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</si>
  <si>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</si>
  <si>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</si>
  <si>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</si>
  <si>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</si>
  <si>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</si>
  <si>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</si>
  <si>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</si>
  <si>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</si>
  <si>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</si>
  <si>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</si>
  <si>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</si>
  <si>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</si>
  <si>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</si>
  <si>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</si>
  <si>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</si>
  <si>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</si>
  <si>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</si>
  <si>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</si>
  <si>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</si>
  <si>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</si>
  <si>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</si>
  <si>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</si>
  <si>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</si>
  <si>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</si>
  <si>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</si>
  <si>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</si>
  <si>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</si>
  <si>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</si>
  <si>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</si>
  <si>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</si>
  <si>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</si>
  <si>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</si>
  <si>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</si>
  <si>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</si>
  <si>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</si>
  <si>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</si>
  <si>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</si>
  <si>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</si>
  <si>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</si>
  <si>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</si>
  <si>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</si>
  <si>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</si>
  <si>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</si>
  <si>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</si>
  <si>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</si>
  <si>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</si>
  <si>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</si>
  <si>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</si>
  <si>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</si>
  <si>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</si>
  <si>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</si>
  <si>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</si>
  <si>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</si>
  <si>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</si>
  <si>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</si>
  <si>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</si>
  <si>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</si>
  <si>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</si>
  <si>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</si>
  <si>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</si>
  <si>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</si>
  <si>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</si>
  <si>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</si>
  <si>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</si>
  <si>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</si>
  <si>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</si>
  <si>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</si>
  <si>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</si>
  <si>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</si>
  <si>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</si>
  <si>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</si>
  <si>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</si>
  <si>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</si>
  <si>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</si>
  <si>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</si>
  <si>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</si>
  <si>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</si>
  <si>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</si>
  <si>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</si>
  <si>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</si>
  <si>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</si>
  <si>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</si>
  <si>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</si>
  <si>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</si>
  <si>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</si>
  <si>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</si>
  <si>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</si>
  <si>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</si>
  <si>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</si>
  <si>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</si>
  <si>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</si>
  <si>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</si>
  <si>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</si>
  <si>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</si>
  <si>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</si>
  <si>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</si>
  <si>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</si>
  <si>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</si>
  <si>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</si>
  <si>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</si>
  <si>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</si>
  <si>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</si>
  <si>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</si>
  <si>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</si>
  <si>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</si>
  <si>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</si>
  <si>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</si>
  <si>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</si>
  <si>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</si>
  <si>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</si>
  <si>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</si>
  <si>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</si>
  <si>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</si>
  <si>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</si>
  <si>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</si>
  <si>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</si>
  <si>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</si>
  <si>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</si>
  <si>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</si>
  <si>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</si>
  <si>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</si>
  <si>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</si>
  <si>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</si>
  <si>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</si>
  <si>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</si>
  <si>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</si>
  <si>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</si>
  <si>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</si>
  <si>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</si>
  <si>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</si>
  <si>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</si>
  <si>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</si>
  <si>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</si>
  <si>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</si>
  <si>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</si>
  <si>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</si>
  <si>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</si>
  <si>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</si>
  <si>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</si>
  <si>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</si>
  <si>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</si>
  <si>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</si>
  <si>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</si>
  <si>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</si>
  <si>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</si>
  <si>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</si>
  <si>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</si>
  <si>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</si>
  <si>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</si>
  <si>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</si>
  <si>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</si>
  <si>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</si>
  <si>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</si>
  <si>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</si>
  <si>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</si>
  <si>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</si>
  <si>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</si>
  <si>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</si>
  <si>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</si>
  <si>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</si>
  <si>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</si>
  <si>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</si>
  <si>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</si>
  <si>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</si>
  <si>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</si>
  <si>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</si>
  <si>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</si>
  <si>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</si>
  <si>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</si>
  <si>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</si>
  <si>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</si>
  <si>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</si>
  <si>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</si>
  <si>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</si>
  <si>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</si>
  <si>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</si>
  <si>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</si>
  <si>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</si>
  <si>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</si>
  <si>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</si>
  <si>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</si>
  <si>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</si>
  <si>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</si>
  <si>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</si>
  <si>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</si>
  <si>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</si>
  <si>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</si>
  <si>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</si>
  <si>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</si>
  <si>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</si>
  <si>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</si>
  <si>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</si>
  <si>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</si>
  <si>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</si>
  <si>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</si>
  <si>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</si>
  <si>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</si>
  <si>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</si>
  <si>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</si>
  <si>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</si>
  <si>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</si>
  <si>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</si>
  <si>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</si>
  <si>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</si>
  <si>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</si>
  <si>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</si>
  <si>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</si>
  <si>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</si>
  <si>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</si>
  <si>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</si>
  <si>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</si>
  <si>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</si>
  <si>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</si>
  <si>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</si>
  <si>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</si>
  <si>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</si>
  <si>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</si>
  <si>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</si>
  <si>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</si>
  <si>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</si>
  <si>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</si>
  <si>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</si>
  <si>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</si>
  <si>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</si>
  <si>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</si>
  <si>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</si>
  <si>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</si>
  <si>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</si>
  <si>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</si>
  <si>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</si>
  <si>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</si>
  <si>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</si>
  <si>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</si>
  <si>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</si>
  <si>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</si>
  <si>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</si>
  <si>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</si>
  <si>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</si>
  <si>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</si>
  <si>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</si>
  <si>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</si>
  <si>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</si>
  <si>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</si>
  <si>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</si>
  <si>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</si>
  <si>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</si>
  <si>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</si>
  <si>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</si>
  <si>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</si>
  <si>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</si>
  <si>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</si>
  <si>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</si>
  <si>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</si>
  <si>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</si>
  <si>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</si>
  <si>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</si>
  <si>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</si>
  <si>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</si>
  <si>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</si>
  <si>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</si>
  <si>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</si>
  <si>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</si>
  <si>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</si>
  <si>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</si>
  <si>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</si>
  <si>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</si>
  <si>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</si>
  <si>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</si>
  <si>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</si>
  <si>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</si>
  <si>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</si>
  <si>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</si>
  <si>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</si>
  <si>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</si>
  <si>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</si>
  <si>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</si>
  <si>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</si>
  <si>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</si>
  <si>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</si>
  <si>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</si>
  <si>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</si>
  <si>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</si>
  <si>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</si>
  <si>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</si>
  <si>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</si>
  <si>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</si>
  <si>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</si>
  <si>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</si>
  <si>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</si>
  <si>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</si>
  <si>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</si>
  <si>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</si>
  <si>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</si>
  <si>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</si>
  <si>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</si>
  <si>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</si>
  <si>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</si>
  <si>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</si>
  <si>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</si>
  <si>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</si>
  <si>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</si>
  <si>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</si>
  <si>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</si>
  <si>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</si>
  <si>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</si>
  <si>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</si>
  <si>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</si>
  <si>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</si>
  <si>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</si>
  <si>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</si>
  <si>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</si>
  <si>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</si>
  <si>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</si>
  <si>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</si>
  <si>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</si>
  <si>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</si>
  <si>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</si>
  <si>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</si>
  <si>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</si>
  <si>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</si>
  <si>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</si>
  <si>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</si>
  <si>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</si>
  <si>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</si>
  <si>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</si>
  <si>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</si>
  <si>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</si>
  <si>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</si>
  <si>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</si>
  <si>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</si>
  <si>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</si>
  <si>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</si>
  <si>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</si>
  <si>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</si>
  <si>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</si>
  <si>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</si>
  <si>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</si>
  <si>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</si>
  <si>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</si>
  <si>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</si>
  <si>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</si>
  <si>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</si>
  <si>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</si>
  <si>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</si>
  <si>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</si>
  <si>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</si>
  <si>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</si>
  <si>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</si>
  <si>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</si>
  <si>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</si>
  <si>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</si>
  <si>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</si>
  <si>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</si>
  <si>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</si>
  <si>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</si>
  <si>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</si>
  <si>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</si>
  <si>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</si>
  <si>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</si>
  <si>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</si>
  <si>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</si>
  <si>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</si>
  <si>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</si>
  <si>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</si>
  <si>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</si>
  <si>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</si>
  <si>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</si>
  <si>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</si>
  <si>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</si>
  <si>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</si>
  <si>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</si>
  <si>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</si>
  <si>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</si>
  <si>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</si>
  <si>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</si>
  <si>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</si>
  <si>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</si>
  <si>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</si>
  <si>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</si>
  <si>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</si>
  <si>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</si>
  <si>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</si>
  <si>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</si>
  <si>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</si>
  <si>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</si>
  <si>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</si>
  <si>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</si>
  <si>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</si>
  <si>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</si>
  <si>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</si>
  <si>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</si>
  <si>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</si>
  <si>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</si>
  <si>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</si>
  <si>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</si>
  <si>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</si>
  <si>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</si>
  <si>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</si>
  <si>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</si>
  <si>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</si>
  <si>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</si>
  <si>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</si>
  <si>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</si>
  <si>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</si>
  <si>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</si>
  <si>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</si>
  <si>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</si>
  <si>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</si>
  <si>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</si>
  <si>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</si>
  <si>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</si>
  <si>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</si>
  <si>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</si>
  <si>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</si>
  <si>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</si>
  <si>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</si>
  <si>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</si>
  <si>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</si>
  <si>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</si>
  <si>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</si>
  <si>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</si>
  <si>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</si>
  <si>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</si>
  <si>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</si>
  <si>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</si>
  <si>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</si>
  <si>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</si>
  <si>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</si>
  <si>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</si>
  <si>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</si>
  <si>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</si>
  <si>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</si>
  <si>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</si>
  <si>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</si>
  <si>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</si>
  <si>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</si>
  <si>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</si>
  <si>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</si>
  <si>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</si>
  <si>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</si>
  <si>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</si>
  <si>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</si>
  <si>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</si>
  <si>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</si>
  <si>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</si>
  <si>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</si>
  <si>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</si>
  <si>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</si>
  <si>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</si>
  <si>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</si>
  <si>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</si>
  <si>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</si>
  <si>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</si>
  <si>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</si>
  <si>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</si>
  <si>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</si>
  <si>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</si>
  <si>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</si>
  <si>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</si>
  <si>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</si>
  <si>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</si>
  <si>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</si>
  <si>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</si>
  <si>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</si>
  <si>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</si>
  <si>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</si>
  <si>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</si>
  <si>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</si>
  <si>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</si>
  <si>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</si>
  <si>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</si>
  <si>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</si>
  <si>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</si>
  <si>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</si>
  <si>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</si>
  <si>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</si>
  <si>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</si>
  <si>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</si>
  <si>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</si>
  <si>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</si>
  <si>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</si>
  <si>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</si>
  <si>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</si>
  <si>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</si>
  <si>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</si>
  <si>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</si>
  <si>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</si>
  <si>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</si>
  <si>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</si>
  <si>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</si>
  <si>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</si>
  <si>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</si>
  <si>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</si>
  <si>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</si>
  <si>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</si>
  <si>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</si>
  <si>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</si>
  <si>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</si>
  <si>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</si>
  <si>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</si>
  <si>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</si>
  <si>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</si>
  <si>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</si>
  <si>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</si>
  <si>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</si>
  <si>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</si>
  <si>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</si>
  <si>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</si>
  <si>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</si>
  <si>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</si>
  <si>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</si>
  <si>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</si>
  <si>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</si>
  <si>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</si>
  <si>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</si>
  <si>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</si>
  <si>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</si>
  <si>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</si>
  <si>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</si>
  <si>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</si>
  <si>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</si>
  <si>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</si>
  <si>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</si>
  <si>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</si>
  <si>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</si>
  <si>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</si>
  <si>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</si>
  <si>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</si>
  <si>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</si>
  <si>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</si>
  <si>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</si>
  <si>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</si>
  <si>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</si>
  <si>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</si>
  <si>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</si>
  <si>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</si>
  <si>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</si>
  <si>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</si>
  <si>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</si>
  <si>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</si>
  <si>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</si>
  <si>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</si>
  <si>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</si>
  <si>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</si>
  <si>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</si>
  <si>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</si>
  <si>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</si>
  <si>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</si>
  <si>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</si>
  <si>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</si>
  <si>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</si>
  <si>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</si>
  <si>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</si>
  <si>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</si>
  <si>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</si>
  <si>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</si>
  <si>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</si>
  <si>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</si>
  <si>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</si>
  <si>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</si>
  <si>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</si>
  <si>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</si>
  <si>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</si>
  <si>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</si>
  <si>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</si>
  <si>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</si>
  <si>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</si>
  <si>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</si>
  <si>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</si>
  <si>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</si>
  <si>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</si>
  <si>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</si>
  <si>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</si>
  <si>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</si>
  <si>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</si>
  <si>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</si>
  <si>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</si>
  <si>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</si>
  <si>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</si>
  <si>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</si>
  <si>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</si>
  <si>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</si>
  <si>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</si>
  <si>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</si>
  <si>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</si>
  <si>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</si>
  <si>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</si>
  <si>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</si>
  <si>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</si>
  <si>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</si>
  <si>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</si>
  <si>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</si>
  <si>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</si>
  <si>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</si>
  <si>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</si>
  <si>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</si>
  <si>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</si>
  <si>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</si>
  <si>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</si>
  <si>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</si>
  <si>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</si>
  <si>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</si>
  <si>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</si>
  <si>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</si>
  <si>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</si>
  <si>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</si>
  <si>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</si>
  <si>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</si>
  <si>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</si>
  <si>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</si>
  <si>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</si>
  <si>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</si>
  <si>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</si>
  <si>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</si>
  <si>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</si>
  <si>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</si>
  <si>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</si>
  <si>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</si>
  <si>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</si>
  <si>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</si>
  <si>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</si>
  <si>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</si>
  <si>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</si>
  <si>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</si>
  <si>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</si>
  <si>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</si>
  <si>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</si>
  <si>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</si>
  <si>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</si>
  <si>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</si>
  <si>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</si>
  <si>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</si>
  <si>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</si>
  <si>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</si>
  <si>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</si>
  <si>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</si>
  <si>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</si>
  <si>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</si>
  <si>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</si>
  <si>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</si>
  <si>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</si>
  <si>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</si>
  <si>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</si>
  <si>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</si>
  <si>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</si>
  <si>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</si>
  <si>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</si>
  <si>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</si>
  <si>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</si>
  <si>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</si>
  <si>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</si>
  <si>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</si>
  <si>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</si>
  <si>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</si>
  <si>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</si>
  <si>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</si>
  <si>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</si>
  <si>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</si>
  <si>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</si>
  <si>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</si>
  <si>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</si>
  <si>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</si>
  <si>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</si>
  <si>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</si>
  <si>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</si>
  <si>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</si>
  <si>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</si>
  <si>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</si>
  <si>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</si>
  <si>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</si>
  <si>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</si>
  <si>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</si>
  <si>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</si>
  <si>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</si>
  <si>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</si>
  <si>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</si>
  <si>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</si>
  <si>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</si>
  <si>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</si>
  <si>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</si>
  <si>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</si>
  <si>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</si>
  <si>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</si>
  <si>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</si>
  <si>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</si>
  <si>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</si>
  <si>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</si>
  <si>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</si>
  <si>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</si>
  <si>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</si>
  <si>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</si>
  <si>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</si>
  <si>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</si>
  <si>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</si>
  <si>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</si>
  <si>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</si>
  <si>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</si>
  <si>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</si>
  <si>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</si>
  <si>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</si>
  <si>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</si>
  <si>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</si>
  <si>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</si>
  <si>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</si>
  <si>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</si>
  <si>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</si>
  <si>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</si>
  <si>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</si>
  <si>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</si>
  <si>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</si>
  <si>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</si>
  <si>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</si>
  <si>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</si>
  <si>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</si>
  <si>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</si>
  <si>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</si>
  <si>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</si>
  <si>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</si>
  <si>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</si>
  <si>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</si>
  <si>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</si>
  <si>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</si>
  <si>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</si>
  <si>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</si>
  <si>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</si>
  <si>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</si>
  <si>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</si>
  <si>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</si>
  <si>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</si>
  <si>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</si>
  <si>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</si>
  <si>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</si>
  <si>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</si>
  <si>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</si>
  <si>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</si>
  <si>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</si>
  <si>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</si>
  <si>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</si>
  <si>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</si>
  <si>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</si>
  <si>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</si>
  <si>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</si>
  <si>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</si>
  <si>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</si>
  <si>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</si>
  <si>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</si>
  <si>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</si>
  <si>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</si>
  <si>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</si>
  <si>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</si>
  <si>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</si>
  <si>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</si>
  <si>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</si>
  <si>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</si>
  <si>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</si>
  <si>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</si>
  <si>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</si>
  <si>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</si>
  <si>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</si>
  <si>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</si>
  <si>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</si>
  <si>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</si>
  <si>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</si>
  <si>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</si>
  <si>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</si>
  <si>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</si>
  <si>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</si>
  <si>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</si>
  <si>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</si>
  <si>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</si>
  <si>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</si>
  <si>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</si>
  <si>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</si>
  <si>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</si>
  <si>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</si>
  <si>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</si>
  <si>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</si>
  <si>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</si>
  <si>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</si>
  <si>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</si>
  <si>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</si>
  <si>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</si>
  <si>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</si>
  <si>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</si>
  <si>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</si>
  <si>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</si>
  <si>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</si>
  <si>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</si>
  <si>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</si>
  <si>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</si>
  <si>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</si>
  <si>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</si>
  <si>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</si>
  <si>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</si>
  <si>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</si>
  <si>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</si>
  <si>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</si>
  <si>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</si>
  <si>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</si>
  <si>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</si>
  <si>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</si>
  <si>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</si>
  <si>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</si>
  <si>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</si>
  <si>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</si>
  <si>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</si>
  <si>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</si>
  <si>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</si>
  <si>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</si>
  <si>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</si>
  <si>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</si>
  <si>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</si>
  <si>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</si>
  <si>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</si>
  <si>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</si>
  <si>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</si>
  <si>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</si>
  <si>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</si>
  <si>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</si>
  <si>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</si>
  <si>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</si>
  <si>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</si>
  <si>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</si>
  <si>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</si>
  <si>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</si>
  <si>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</si>
  <si>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</si>
  <si>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</si>
  <si>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</si>
  <si>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</si>
  <si>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</si>
  <si>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</si>
  <si>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</si>
  <si>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</si>
  <si>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</si>
  <si>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</si>
  <si>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</si>
  <si>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</si>
  <si>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</si>
  <si>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</si>
  <si>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</si>
  <si>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</si>
  <si>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</si>
  <si>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</si>
  <si>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</si>
  <si>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</si>
  <si>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</si>
  <si>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</si>
  <si>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</si>
  <si>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</si>
  <si>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</si>
  <si>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</si>
  <si>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</si>
  <si>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</si>
  <si>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</si>
  <si>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</si>
  <si>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</si>
  <si>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</si>
  <si>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</si>
  <si>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</si>
  <si>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</si>
  <si>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</si>
  <si>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</si>
  <si>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</si>
  <si>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</si>
  <si>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</si>
  <si>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</si>
  <si>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</si>
  <si>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</si>
  <si>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</si>
  <si>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</si>
  <si>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</si>
  <si>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</si>
  <si>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</si>
  <si>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</si>
  <si>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</si>
  <si>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</si>
  <si>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</si>
  <si>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</si>
  <si>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</si>
  <si>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</si>
  <si>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</si>
  <si>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</si>
  <si>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</si>
  <si>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</si>
  <si>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</si>
  <si>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</si>
  <si>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</si>
  <si>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</si>
  <si>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</si>
  <si>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</si>
  <si>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</si>
  <si>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</si>
  <si>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</si>
  <si>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</si>
  <si>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</si>
  <si>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</si>
  <si>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</si>
  <si>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</si>
  <si>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</si>
  <si>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</si>
  <si>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</si>
  <si>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</si>
  <si>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</si>
  <si>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</si>
  <si>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</si>
  <si>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</si>
  <si>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</si>
  <si>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</si>
  <si>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</si>
  <si>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</si>
  <si>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</si>
  <si>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</si>
  <si>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</si>
  <si>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</si>
  <si>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</si>
  <si>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</si>
  <si>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</si>
  <si>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</si>
  <si>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</si>
  <si>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</si>
  <si>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</si>
  <si>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</si>
  <si>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</si>
  <si>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</si>
  <si>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</si>
  <si>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</si>
  <si>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</si>
  <si>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</si>
  <si>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</si>
  <si>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</si>
  <si>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</si>
  <si>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</si>
  <si>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</si>
  <si>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</si>
  <si>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</si>
  <si>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</si>
  <si>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</si>
  <si>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</si>
  <si>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</si>
  <si>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</si>
  <si>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</si>
  <si>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</si>
  <si>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</si>
  <si>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</si>
  <si>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</si>
  <si>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</si>
  <si>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</si>
  <si>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</si>
  <si>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</si>
  <si>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</si>
  <si>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</si>
  <si>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</si>
  <si>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</si>
  <si>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</si>
  <si>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</si>
  <si>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</si>
  <si>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</si>
  <si>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</si>
  <si>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</si>
  <si>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</si>
  <si>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</si>
  <si>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</si>
  <si>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</si>
  <si>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</si>
  <si>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</si>
  <si>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</si>
  <si>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</si>
  <si>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</si>
  <si>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</si>
  <si>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</si>
  <si>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</si>
  <si>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</si>
  <si>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</si>
  <si>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</si>
  <si>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</si>
  <si>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</si>
  <si>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</si>
  <si>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</si>
  <si>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</si>
  <si>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</si>
  <si>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</si>
  <si>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</si>
  <si>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</si>
  <si>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</si>
  <si>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</si>
  <si>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</si>
  <si>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</si>
  <si>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</si>
  <si>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</si>
  <si>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</si>
  <si>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</si>
  <si>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</si>
  <si>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</si>
  <si>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</si>
  <si>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</si>
  <si>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</si>
  <si>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</si>
  <si>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</si>
  <si>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</si>
  <si>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</si>
  <si>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</si>
  <si>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</si>
  <si>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</si>
  <si>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</si>
  <si>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</si>
  <si>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</si>
  <si>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</si>
  <si>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</si>
  <si>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</si>
  <si>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</si>
  <si>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</si>
  <si>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</si>
  <si>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</si>
  <si>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</si>
  <si>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</si>
  <si>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</si>
  <si>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</si>
  <si>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</si>
  <si>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</si>
  <si>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</si>
  <si>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</si>
  <si>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</si>
  <si>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</si>
  <si>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</si>
  <si>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</si>
  <si>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</si>
  <si>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</si>
  <si>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</si>
  <si>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</si>
  <si>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</si>
  <si>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</si>
  <si>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</si>
  <si>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</si>
  <si>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</si>
  <si>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</si>
  <si>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</si>
  <si>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</si>
  <si>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</si>
  <si>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</si>
  <si>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</si>
  <si>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</si>
  <si>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</si>
  <si>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</si>
  <si>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</si>
  <si>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</si>
  <si>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</si>
  <si>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</si>
  <si>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</si>
  <si>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</si>
  <si>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</si>
  <si>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</si>
  <si>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</si>
  <si>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</si>
  <si>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</si>
  <si>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</si>
  <si>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</si>
  <si>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</si>
  <si>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</si>
  <si>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</si>
  <si>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</si>
  <si>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</si>
  <si>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</si>
  <si>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</si>
  <si>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</si>
  <si>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</si>
  <si>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</si>
  <si>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</si>
  <si>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</si>
  <si>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</si>
  <si>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</si>
  <si>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</si>
  <si>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</si>
  <si>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</si>
  <si>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</si>
  <si>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</si>
  <si>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</si>
  <si>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</si>
  <si>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</si>
  <si>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</si>
  <si>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</si>
  <si>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</si>
  <si>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</si>
  <si>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</si>
  <si>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</si>
  <si>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</si>
  <si>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</si>
  <si>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</si>
  <si>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</si>
  <si>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</si>
  <si>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</si>
  <si>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</si>
  <si>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</si>
  <si>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</si>
  <si>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</si>
  <si>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</si>
  <si>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</si>
  <si>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</si>
  <si>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</si>
  <si>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</si>
  <si>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</si>
  <si>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</si>
  <si>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</si>
  <si>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</si>
  <si>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</si>
  <si>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</si>
  <si>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</si>
  <si>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</si>
  <si>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</si>
  <si>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</si>
  <si>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</si>
  <si>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</si>
  <si>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</si>
  <si>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</si>
  <si>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</si>
  <si>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</si>
  <si>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</si>
  <si>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</si>
  <si>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</si>
  <si>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</si>
  <si>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</si>
  <si>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</si>
  <si>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</si>
  <si>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</si>
  <si>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</si>
  <si>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</si>
  <si>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</si>
  <si>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</si>
  <si>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</si>
  <si>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</si>
  <si>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</si>
  <si>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</si>
  <si>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</si>
  <si>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</si>
  <si>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</si>
  <si>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</si>
  <si>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</si>
  <si>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</si>
  <si>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</si>
  <si>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</si>
  <si>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</si>
  <si>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</si>
  <si>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</si>
  <si>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</si>
  <si>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</si>
  <si>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</si>
  <si>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</si>
  <si>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</si>
  <si>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</si>
  <si>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</si>
  <si>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</si>
  <si>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</si>
  <si>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</si>
  <si>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</si>
  <si>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</si>
  <si>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</si>
  <si>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</si>
  <si>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</si>
  <si>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</si>
  <si>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</si>
  <si>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</si>
  <si>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</si>
  <si>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</si>
  <si>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</si>
  <si>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</si>
  <si>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</si>
  <si>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</si>
  <si>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</si>
  <si>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</si>
  <si>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</si>
  <si>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</si>
  <si>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</si>
  <si>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</si>
  <si>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</si>
  <si>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</si>
  <si>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</si>
  <si>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</si>
  <si>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</si>
  <si>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</si>
  <si>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</si>
  <si>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</si>
  <si>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</si>
  <si>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</si>
  <si>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</si>
  <si>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</si>
  <si>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</si>
  <si>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</si>
  <si>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</si>
  <si>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</si>
  <si>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</si>
  <si>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</si>
  <si>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</si>
  <si>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</si>
  <si>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</si>
  <si>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</si>
  <si>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</si>
  <si>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</si>
  <si>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</si>
  <si>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</si>
  <si>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</si>
  <si>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</si>
  <si>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</si>
  <si>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</si>
  <si>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</si>
  <si>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</si>
  <si>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</si>
  <si>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</si>
  <si>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</si>
  <si>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</si>
  <si>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</si>
  <si>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</si>
  <si>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</si>
  <si>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</si>
  <si>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</si>
  <si>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</si>
  <si>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</si>
  <si>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</si>
  <si>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</si>
  <si>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</si>
  <si>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</si>
  <si>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</si>
  <si>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</si>
  <si>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</si>
  <si>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</si>
  <si>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</si>
  <si>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</si>
  <si>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</si>
  <si>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</si>
  <si>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</si>
  <si>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</si>
  <si>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</si>
  <si>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</si>
  <si>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</si>
  <si>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</si>
  <si>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</si>
  <si>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</si>
  <si>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</si>
  <si>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</si>
  <si>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</si>
  <si>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</si>
  <si>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</si>
  <si>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</si>
  <si>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</si>
  <si>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</si>
  <si>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</si>
  <si>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</si>
  <si>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</si>
  <si>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</si>
  <si>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</si>
  <si>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</si>
  <si>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</si>
  <si>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</si>
  <si>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</si>
  <si>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</si>
  <si>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</si>
  <si>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</si>
  <si>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</si>
  <si>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</si>
  <si>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</si>
  <si>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</si>
  <si>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</si>
  <si>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</si>
  <si>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</si>
  <si>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</si>
  <si>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</si>
  <si>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</si>
  <si>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</si>
  <si>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</si>
  <si>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</si>
  <si>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</si>
  <si>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</si>
  <si>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</si>
  <si>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</si>
  <si>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</si>
  <si>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</si>
  <si>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</si>
  <si>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</si>
  <si>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</si>
  <si>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</si>
  <si>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</si>
  <si>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</si>
  <si>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</si>
  <si>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</si>
  <si>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</si>
  <si>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</si>
  <si>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</si>
  <si>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</si>
  <si>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</si>
  <si>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</si>
  <si>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</si>
  <si>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</si>
  <si>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</si>
  <si>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</si>
  <si>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</si>
  <si>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</si>
  <si>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</si>
  <si>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</si>
  <si>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</si>
  <si>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</si>
  <si>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</si>
  <si>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</si>
  <si>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</si>
  <si>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</si>
  <si>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</si>
  <si>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</si>
  <si>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</si>
  <si>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</si>
  <si>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</si>
  <si>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</si>
  <si>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</si>
  <si>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</si>
  <si>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</si>
  <si>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</si>
  <si>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</si>
  <si>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</si>
  <si>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</si>
  <si>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</si>
  <si>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</si>
  <si>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</si>
  <si>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</si>
  <si>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</si>
  <si>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</si>
  <si>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</si>
  <si>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</si>
  <si>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</si>
  <si>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</si>
  <si>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</si>
  <si>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</si>
  <si>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</si>
  <si>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</si>
  <si>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</si>
  <si>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</si>
  <si>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</si>
  <si>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</si>
  <si>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</si>
  <si>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</si>
  <si>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</si>
  <si>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</si>
  <si>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</si>
  <si>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</si>
  <si>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</si>
  <si>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</si>
  <si>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</si>
  <si>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</si>
  <si>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</si>
  <si>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</si>
  <si>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</si>
  <si>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</si>
  <si>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</si>
  <si>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</si>
  <si>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</si>
  <si>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</si>
  <si>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</si>
  <si>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</si>
  <si>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</si>
  <si>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</si>
  <si>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</si>
  <si>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</si>
  <si>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</si>
  <si>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</si>
  <si>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</si>
  <si>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</si>
  <si>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</si>
  <si>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</si>
  <si>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</si>
  <si>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</si>
  <si>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</si>
  <si>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</si>
  <si>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</si>
  <si>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</si>
  <si>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</si>
  <si>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</si>
  <si>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</si>
  <si>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</si>
  <si>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</si>
  <si>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</si>
  <si>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</si>
  <si>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</si>
  <si>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</si>
  <si>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</si>
  <si>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</si>
  <si>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</si>
  <si>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</si>
  <si>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</si>
  <si>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</si>
  <si>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</si>
  <si>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</si>
  <si>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</si>
  <si>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</si>
  <si>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</si>
  <si>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</si>
  <si>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</si>
  <si>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</si>
  <si>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</si>
  <si>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</si>
  <si>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</si>
  <si>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</si>
  <si>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</si>
  <si>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</si>
  <si>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</si>
  <si>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</si>
  <si>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</si>
  <si>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</si>
  <si>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</si>
  <si>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</si>
  <si>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</si>
  <si>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</si>
  <si>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</si>
  <si>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</si>
  <si>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</si>
  <si>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</si>
  <si>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</si>
  <si>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</si>
  <si>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</si>
  <si>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</si>
  <si>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</si>
  <si>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</si>
  <si>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</si>
  <si>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</si>
  <si>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</si>
  <si>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</si>
  <si>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</si>
  <si>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</si>
  <si>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</si>
  <si>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</si>
  <si>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</si>
  <si>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</si>
  <si>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</si>
  <si>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</si>
  <si>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</si>
  <si>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</si>
  <si>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</si>
  <si>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</si>
  <si>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</si>
  <si>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</si>
  <si>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</si>
  <si>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</si>
  <si>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</si>
  <si>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</si>
  <si>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</si>
  <si>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</si>
  <si>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</si>
  <si>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</si>
  <si>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</si>
  <si>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</si>
  <si>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</si>
  <si>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</si>
  <si>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</si>
  <si>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</si>
  <si>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</si>
  <si>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</si>
  <si>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</si>
  <si>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</si>
  <si>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</si>
  <si>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</si>
  <si>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</si>
  <si>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</si>
  <si>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</si>
  <si>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</si>
  <si>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</si>
  <si>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</si>
  <si>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</si>
  <si>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</si>
  <si>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</si>
  <si>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</si>
  <si>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</si>
  <si>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</si>
  <si>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</si>
  <si>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</si>
  <si>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</si>
  <si>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</si>
  <si>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</si>
  <si>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</si>
  <si>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</si>
  <si>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</si>
  <si>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</si>
  <si>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</si>
  <si>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</si>
  <si>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</si>
  <si>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</si>
  <si>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</si>
  <si>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</si>
  <si>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</si>
  <si>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</si>
  <si>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</si>
  <si>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</si>
  <si>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</si>
  <si>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</si>
  <si>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</si>
  <si>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</si>
  <si>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</si>
  <si>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</si>
  <si>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</si>
  <si>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</si>
  <si>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</si>
  <si>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</si>
  <si>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</si>
  <si>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</si>
  <si>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</si>
  <si>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</si>
  <si>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</si>
  <si>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</si>
  <si>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</si>
  <si>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</si>
  <si>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</si>
  <si>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</si>
  <si>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</si>
  <si>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</si>
  <si>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</si>
  <si>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</si>
  <si>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</si>
  <si>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</si>
  <si>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</si>
  <si>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</si>
  <si>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</si>
  <si>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</si>
  <si>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</si>
  <si>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</si>
  <si>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</si>
  <si>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</si>
  <si>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</si>
  <si>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</si>
  <si>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</si>
  <si>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</si>
  <si>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</si>
  <si>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</si>
  <si>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</si>
  <si>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</si>
  <si>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</si>
  <si>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</si>
  <si>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</si>
  <si>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</si>
  <si>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</si>
  <si>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</si>
  <si>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</si>
  <si>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</si>
  <si>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</si>
  <si>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</si>
  <si>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</si>
  <si>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</si>
  <si>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</si>
  <si>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</si>
  <si>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</si>
  <si>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</si>
  <si>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</si>
  <si>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</si>
  <si>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</si>
  <si>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</si>
  <si>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</si>
  <si>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</si>
  <si>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</si>
  <si>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</si>
  <si>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</si>
  <si>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</si>
  <si>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</si>
  <si>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</si>
  <si>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</si>
  <si>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</si>
  <si>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</si>
  <si>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</si>
  <si>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</si>
  <si>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</si>
  <si>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</si>
  <si>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</si>
  <si>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</si>
  <si>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</si>
  <si>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</si>
  <si>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</si>
  <si>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</si>
  <si>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</si>
  <si>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</si>
  <si>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</si>
  <si>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</si>
  <si>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</si>
  <si>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</si>
  <si>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</si>
  <si>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</si>
  <si>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</si>
  <si>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</si>
  <si>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</si>
  <si>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</si>
  <si>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</si>
  <si>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</si>
  <si>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</si>
  <si>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</si>
  <si>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</si>
  <si>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</si>
  <si>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</si>
  <si>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</si>
  <si>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</si>
  <si>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</si>
  <si>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</si>
  <si>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</si>
  <si>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</si>
  <si>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</si>
  <si>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</si>
  <si>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</si>
  <si>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</si>
  <si>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</si>
  <si>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</si>
  <si>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</si>
  <si>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</si>
  <si>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</si>
  <si>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</si>
  <si>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</si>
  <si>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</si>
  <si>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</si>
  <si>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</si>
  <si>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</si>
  <si>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</si>
  <si>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</si>
  <si>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</si>
  <si>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</si>
  <si>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</si>
  <si>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</si>
  <si>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</si>
  <si>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</si>
  <si>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</si>
  <si>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</si>
  <si>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</si>
  <si>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</si>
  <si>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</si>
  <si>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</si>
  <si>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</si>
  <si>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</si>
  <si>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</si>
  <si>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</si>
  <si>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</si>
  <si>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</si>
  <si>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</si>
  <si>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</si>
  <si>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</si>
  <si>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</si>
  <si>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</si>
  <si>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</si>
  <si>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</si>
  <si>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</si>
  <si>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</si>
  <si>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</si>
  <si>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</si>
  <si>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</si>
  <si>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</si>
  <si>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</si>
  <si>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</si>
  <si>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</si>
  <si>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</si>
  <si>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</si>
  <si>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</si>
  <si>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</si>
  <si>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</si>
  <si>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</si>
  <si>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</si>
  <si>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</si>
  <si>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</si>
  <si>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</si>
  <si>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</si>
  <si>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</si>
  <si>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</si>
  <si>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</si>
  <si>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</si>
  <si>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</si>
  <si>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</si>
  <si>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</si>
  <si>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</si>
  <si>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</si>
  <si>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</si>
  <si>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</si>
  <si>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</si>
  <si>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</si>
  <si>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</si>
  <si>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</si>
  <si>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</si>
  <si>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</si>
  <si>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</si>
  <si>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</si>
  <si>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</si>
  <si>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</si>
  <si>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</si>
  <si>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</si>
  <si>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</si>
  <si>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</si>
  <si>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</si>
  <si>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</si>
  <si>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</si>
  <si>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</si>
  <si>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</si>
  <si>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</si>
  <si>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</si>
  <si>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</si>
  <si>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</si>
  <si>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</si>
  <si>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</si>
  <si>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</si>
  <si>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</si>
  <si>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</si>
  <si>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</si>
  <si>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</si>
  <si>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</si>
  <si>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</si>
  <si>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</si>
  <si>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</si>
  <si>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</si>
  <si>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</si>
  <si>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</si>
  <si>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</si>
  <si>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</si>
  <si>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</si>
  <si>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</si>
  <si>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</si>
  <si>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</si>
  <si>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</si>
  <si>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</si>
  <si>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</si>
  <si>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</si>
  <si>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</si>
  <si>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</si>
  <si>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</si>
  <si>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</si>
  <si>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</si>
  <si>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</si>
  <si>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</si>
  <si>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</si>
  <si>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</si>
  <si>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</si>
  <si>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</si>
  <si>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</si>
  <si>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</si>
  <si>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</si>
  <si>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</si>
  <si>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</si>
  <si>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</si>
  <si>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</si>
  <si>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</si>
  <si>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</si>
  <si>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</si>
  <si>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</si>
  <si>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</si>
  <si>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</si>
  <si>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</si>
  <si>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</si>
  <si>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</si>
  <si>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</si>
  <si>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</si>
  <si>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</si>
  <si>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</si>
  <si>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</si>
  <si>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</si>
  <si>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</si>
  <si>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</si>
  <si>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</si>
  <si>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</si>
  <si>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</si>
  <si>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</si>
  <si>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</si>
  <si>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</si>
  <si>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</si>
  <si>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</si>
  <si>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</si>
  <si>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</si>
  <si>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</si>
  <si>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</si>
  <si>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</si>
  <si>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</si>
  <si>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</si>
  <si>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</si>
  <si>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</si>
  <si>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</si>
  <si>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</si>
  <si>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</si>
  <si>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</si>
  <si>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</si>
  <si>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</si>
  <si>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</si>
  <si>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</si>
  <si>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</si>
  <si>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</si>
  <si>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</si>
  <si>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</si>
  <si>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</si>
  <si>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</si>
  <si>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</si>
  <si>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</si>
  <si>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</si>
  <si>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</si>
  <si>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</si>
  <si>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</si>
  <si>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</si>
  <si>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</si>
  <si>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</si>
  <si>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</si>
  <si>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</si>
  <si>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</si>
  <si>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</si>
  <si>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</si>
  <si>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</si>
  <si>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</si>
  <si>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</si>
  <si>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</si>
  <si>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</si>
  <si>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</si>
  <si>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</si>
  <si>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</si>
  <si>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</si>
  <si>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</si>
  <si>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</si>
  <si>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</si>
  <si>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</si>
  <si>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</si>
  <si>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</si>
  <si>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</si>
  <si>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</si>
  <si>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</si>
  <si>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</si>
  <si>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</si>
  <si>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</si>
  <si>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</si>
  <si>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</si>
  <si>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</si>
  <si>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</si>
  <si>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</si>
  <si>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</si>
  <si>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</si>
  <si>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</si>
  <si>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</si>
  <si>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</si>
  <si>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</si>
  <si>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</si>
  <si>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</si>
  <si>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</si>
  <si>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</si>
  <si>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</si>
  <si>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</si>
  <si>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</si>
  <si>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</si>
  <si>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</si>
  <si>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</si>
  <si>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</si>
  <si>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</si>
  <si>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</si>
  <si>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</si>
  <si>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</si>
  <si>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</si>
  <si>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</si>
  <si>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</si>
  <si>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</si>
  <si>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</si>
  <si>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</si>
  <si>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</si>
  <si>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</si>
  <si>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</si>
  <si>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</si>
  <si>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</si>
  <si>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</si>
  <si>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</si>
  <si>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</si>
  <si>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</si>
  <si>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</si>
  <si>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</si>
  <si>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</si>
  <si>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</si>
  <si>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</si>
  <si>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</si>
  <si>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</si>
  <si>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</si>
  <si>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</si>
  <si>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</si>
  <si>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</si>
  <si>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</si>
  <si>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</si>
  <si>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</si>
  <si>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</si>
  <si>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</si>
  <si>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</si>
  <si>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</si>
  <si>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</si>
  <si>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</si>
  <si>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</si>
  <si>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</si>
  <si>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</si>
  <si>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</si>
  <si>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</si>
  <si>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</si>
  <si>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</si>
  <si>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</si>
  <si>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</si>
  <si>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</si>
  <si>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</si>
  <si>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</si>
  <si>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</si>
  <si>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</si>
  <si>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</si>
  <si>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</si>
  <si>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</si>
  <si>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</si>
  <si>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</si>
  <si>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</si>
  <si>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</si>
  <si>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</si>
  <si>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</si>
  <si>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</si>
  <si>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</si>
  <si>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</si>
  <si>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</si>
  <si>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</si>
  <si>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</si>
  <si>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</si>
  <si>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</si>
  <si>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</si>
  <si>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</si>
  <si>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</si>
  <si>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</si>
  <si>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</si>
  <si>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</si>
  <si>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</si>
  <si>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</si>
  <si>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</si>
  <si>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</si>
  <si>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</si>
  <si>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</si>
  <si>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</si>
  <si>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</si>
  <si>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</si>
  <si>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</si>
  <si>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</si>
  <si>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</si>
  <si>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</si>
  <si>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</si>
  <si>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</si>
  <si>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</si>
  <si>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</si>
  <si>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</si>
  <si>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</si>
  <si>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</si>
  <si>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</si>
  <si>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</si>
  <si>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</si>
  <si>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</si>
  <si>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</si>
  <si>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</si>
  <si>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</si>
  <si>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</si>
  <si>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</si>
  <si>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</si>
  <si>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</si>
  <si>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</si>
  <si>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</si>
  <si>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</si>
  <si>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</si>
  <si>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</si>
  <si>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</si>
  <si>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</si>
  <si>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</si>
  <si>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</si>
  <si>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</si>
  <si>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</si>
  <si>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</si>
  <si>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</si>
  <si>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</si>
  <si>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</si>
  <si>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</si>
  <si>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</si>
  <si>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</si>
  <si>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</si>
  <si>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</si>
  <si>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</si>
  <si>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</si>
  <si>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</si>
  <si>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</si>
  <si>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</si>
  <si>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</si>
  <si>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</si>
  <si>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</si>
  <si>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</si>
  <si>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</si>
  <si>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</si>
  <si>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</si>
  <si>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</si>
  <si>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</si>
  <si>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</si>
  <si>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</si>
  <si>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</si>
  <si>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</si>
  <si>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</si>
  <si>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</si>
  <si>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</si>
  <si>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</si>
  <si>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</si>
  <si>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</si>
  <si>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</si>
  <si>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</si>
  <si>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</si>
  <si>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</si>
  <si>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</si>
  <si>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</si>
  <si>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</si>
  <si>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</si>
  <si>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</si>
  <si>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</si>
  <si>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</si>
  <si>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</si>
  <si>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</si>
  <si>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</si>
  <si>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</si>
  <si>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</si>
  <si>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</si>
  <si>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</si>
  <si>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</si>
  <si>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</si>
  <si>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</si>
  <si>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</si>
  <si>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</si>
  <si>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</si>
  <si>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</si>
  <si>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</si>
  <si>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</si>
  <si>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</si>
  <si>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</si>
  <si>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</si>
  <si>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</si>
  <si>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</si>
  <si>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</si>
  <si>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</si>
  <si>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</si>
  <si>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</si>
  <si>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</si>
  <si>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</si>
  <si>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</si>
  <si>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</si>
  <si>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</si>
  <si>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</si>
  <si>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</si>
  <si>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</si>
  <si>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</si>
  <si>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</si>
  <si>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</si>
  <si>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</si>
  <si>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</si>
  <si>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</si>
  <si>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</si>
  <si>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</si>
  <si>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</si>
  <si>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</si>
  <si>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</si>
  <si>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</si>
  <si>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</si>
  <si>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</si>
  <si>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</si>
  <si>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</si>
  <si>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</si>
  <si>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</si>
  <si>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</si>
  <si>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</si>
  <si>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</si>
  <si>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</si>
  <si>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</si>
  <si>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</si>
  <si>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</si>
  <si>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</si>
  <si>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</si>
  <si>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</si>
  <si>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</si>
  <si>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</si>
  <si>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</si>
  <si>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</si>
  <si>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</si>
  <si>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</si>
  <si>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</si>
  <si>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</si>
  <si>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</si>
  <si>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</si>
  <si>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</si>
  <si>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</si>
  <si>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</si>
  <si>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</si>
  <si>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</si>
  <si>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</si>
  <si>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</si>
  <si>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</si>
  <si>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</si>
  <si>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</si>
  <si>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</si>
  <si>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</si>
  <si>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</si>
  <si>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</si>
  <si>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</si>
  <si>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</si>
  <si>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</si>
  <si>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</si>
  <si>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</si>
  <si>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</si>
  <si>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</si>
  <si>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</si>
  <si>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</si>
  <si>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</si>
  <si>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</si>
  <si>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</si>
  <si>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</si>
  <si>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</si>
  <si>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</si>
  <si>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</si>
  <si>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</si>
  <si>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</si>
  <si>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</si>
  <si>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</si>
  <si>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</si>
  <si>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</si>
  <si>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</si>
  <si>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</si>
  <si>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</si>
  <si>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</si>
  <si>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</si>
  <si>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</si>
  <si>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</si>
  <si>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</si>
  <si>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</si>
  <si>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</si>
  <si>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</si>
  <si>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</si>
  <si>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</si>
  <si>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</si>
  <si>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</si>
  <si>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</si>
  <si>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</si>
  <si>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</si>
  <si>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</si>
  <si>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</si>
  <si>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</si>
  <si>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</si>
  <si>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</si>
  <si>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</si>
  <si>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</si>
  <si>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</si>
  <si>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</si>
  <si>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</si>
  <si>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</si>
  <si>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</si>
  <si>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</si>
  <si>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</si>
  <si>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</si>
  <si>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</si>
  <si>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</si>
  <si>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</si>
  <si>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</si>
  <si>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</si>
  <si>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</si>
  <si>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</si>
  <si>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</si>
  <si>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</si>
  <si>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</si>
  <si>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</si>
  <si>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</si>
  <si>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</si>
  <si>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</si>
  <si>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</si>
  <si>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</si>
  <si>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</si>
  <si>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</si>
  <si>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</si>
  <si>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</si>
  <si>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</si>
  <si>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</si>
  <si>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</si>
  <si>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</si>
  <si>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</si>
  <si>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</si>
  <si>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</si>
  <si>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</si>
  <si>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</si>
  <si>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</si>
  <si>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</si>
  <si>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</si>
  <si>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</si>
  <si>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</si>
  <si>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</si>
  <si>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</si>
  <si>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</si>
  <si>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</si>
  <si>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</si>
  <si>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</si>
  <si>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</si>
  <si>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</si>
  <si>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</si>
  <si>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</si>
  <si>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</si>
  <si>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</si>
  <si>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</si>
  <si>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</si>
  <si>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</si>
  <si>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</si>
  <si>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</si>
  <si>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</si>
  <si>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</si>
  <si>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</si>
  <si>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</si>
  <si>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</si>
  <si>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</si>
  <si>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</si>
  <si>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</si>
  <si>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</si>
  <si>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</si>
  <si>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</si>
  <si>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</si>
  <si>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</si>
  <si>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</si>
  <si>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</si>
  <si>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</si>
  <si>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</si>
  <si>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</si>
  <si>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</si>
  <si>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</si>
  <si>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</si>
  <si>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</si>
  <si>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</si>
  <si>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</si>
  <si>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</si>
  <si>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</si>
  <si>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</si>
  <si>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</si>
  <si>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</si>
  <si>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</si>
  <si>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</si>
  <si>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</si>
  <si>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</si>
  <si>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</si>
  <si>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</si>
  <si>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</si>
  <si>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</si>
  <si>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</si>
  <si>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</si>
  <si>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</si>
  <si>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</si>
  <si>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</si>
  <si>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</si>
  <si>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</si>
  <si>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</si>
  <si>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</si>
  <si>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</si>
  <si>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</si>
  <si>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</si>
  <si>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</si>
  <si>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</si>
  <si>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</si>
  <si>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</si>
  <si>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</si>
  <si>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</si>
  <si>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</si>
  <si>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</si>
  <si>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</si>
  <si>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</si>
  <si>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</si>
  <si>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</si>
  <si>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</si>
  <si>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</si>
  <si>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</si>
  <si>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</si>
  <si>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</si>
  <si>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</si>
  <si>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</si>
  <si>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</si>
  <si>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</si>
  <si>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</si>
  <si>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</si>
  <si>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</si>
  <si>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</si>
  <si>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</si>
  <si>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</si>
  <si>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</si>
  <si>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</si>
  <si>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</si>
  <si>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</si>
  <si>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</si>
  <si>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</si>
  <si>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</si>
  <si>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</si>
  <si>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</si>
  <si>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</si>
  <si>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</si>
  <si>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</si>
  <si>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</si>
  <si>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</si>
  <si>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</si>
  <si>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</si>
  <si>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</si>
  <si>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</si>
  <si>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</si>
  <si>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</si>
  <si>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</si>
  <si>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</si>
  <si>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</si>
  <si>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</si>
  <si>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</si>
  <si>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</si>
  <si>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</si>
  <si>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</si>
  <si>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</si>
  <si>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</si>
  <si>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</si>
  <si>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</si>
  <si>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</si>
  <si>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</si>
  <si>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</si>
  <si>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</si>
  <si>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</si>
  <si>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</si>
  <si>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</si>
  <si>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</si>
  <si>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</si>
  <si>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</si>
  <si>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</si>
  <si>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</si>
  <si>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</si>
  <si>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</si>
  <si>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</si>
  <si>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</si>
  <si>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</si>
  <si>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</si>
  <si>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</si>
  <si>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</si>
  <si>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</si>
  <si>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</si>
  <si>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</si>
  <si>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</si>
  <si>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</si>
  <si>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</si>
  <si>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</si>
  <si>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</si>
  <si>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</si>
  <si>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</si>
  <si>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</si>
  <si>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</si>
  <si>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</si>
  <si>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</si>
  <si>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</si>
  <si>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</si>
  <si>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</si>
  <si>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</si>
  <si>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</si>
  <si>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</si>
  <si>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</si>
  <si>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</si>
  <si>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</si>
  <si>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</si>
  <si>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</si>
  <si>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</si>
  <si>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</si>
  <si>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</si>
  <si>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</si>
  <si>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</si>
  <si>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</si>
  <si>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</si>
  <si>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</si>
  <si>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</si>
  <si>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</si>
  <si>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</si>
  <si>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</si>
  <si>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</si>
  <si>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</si>
  <si>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</si>
  <si>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</si>
  <si>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</si>
  <si>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</si>
  <si>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</si>
  <si>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</si>
  <si>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</si>
  <si>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</si>
  <si>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</si>
  <si>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</si>
  <si>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</si>
  <si>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</si>
  <si>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</si>
  <si>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</si>
  <si>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</si>
  <si>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</si>
  <si>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</si>
  <si>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</si>
  <si>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</si>
  <si>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</si>
  <si>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</si>
  <si>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</si>
  <si>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</si>
  <si>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</si>
  <si>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</si>
  <si>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</si>
  <si>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</si>
  <si>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</si>
  <si>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</si>
  <si>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</si>
  <si>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</si>
  <si>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</si>
  <si>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</si>
  <si>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</si>
  <si>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</si>
  <si>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</si>
  <si>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</si>
  <si>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</si>
  <si>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</si>
  <si>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</si>
  <si>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</si>
  <si>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</si>
  <si>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</si>
  <si>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</si>
  <si>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</si>
  <si>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</si>
  <si>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</si>
  <si>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</si>
  <si>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</si>
  <si>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</si>
  <si>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</si>
  <si>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</si>
  <si>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</si>
  <si>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</si>
  <si>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</si>
  <si>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</si>
  <si>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</si>
  <si>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</si>
  <si>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</si>
  <si>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</si>
  <si>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</si>
  <si>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</si>
  <si>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</si>
  <si>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</si>
  <si>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</si>
  <si>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</si>
  <si>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</si>
  <si>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</si>
  <si>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</si>
  <si>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</si>
  <si>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</si>
  <si>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</si>
  <si>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</si>
  <si>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</si>
  <si>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</si>
  <si>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</si>
  <si>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</si>
  <si>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</si>
  <si>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</si>
  <si>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</si>
  <si>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</si>
  <si>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</si>
  <si>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</si>
  <si>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</si>
  <si>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</si>
  <si>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</si>
  <si>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</si>
  <si>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</si>
  <si>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</si>
  <si>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</si>
  <si>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</si>
  <si>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</si>
  <si>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</si>
  <si>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</si>
  <si>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</si>
  <si>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</si>
  <si>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</si>
  <si>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</si>
  <si>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</si>
  <si>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</si>
  <si>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</si>
  <si>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</si>
  <si>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</si>
  <si>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</si>
  <si>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</si>
  <si>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</si>
  <si>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</si>
  <si>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</si>
  <si>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</si>
  <si>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</si>
  <si>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</si>
  <si>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</si>
  <si>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</si>
  <si>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</si>
  <si>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</si>
  <si>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</si>
  <si>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</si>
  <si>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</si>
  <si>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</si>
  <si>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</si>
  <si>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</si>
  <si>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</si>
  <si>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</si>
  <si>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</si>
  <si>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</si>
  <si>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</si>
  <si>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</si>
  <si>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</si>
  <si>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</si>
  <si>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</si>
  <si>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</si>
  <si>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</si>
  <si>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</si>
  <si>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</si>
  <si>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</si>
  <si>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</si>
  <si>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</si>
  <si>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</si>
  <si>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</si>
  <si>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</si>
  <si>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</si>
  <si>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</si>
  <si>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</si>
  <si>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</si>
  <si>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</si>
  <si>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</si>
  <si>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</si>
  <si>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</si>
  <si>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</si>
  <si>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</si>
  <si>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</si>
  <si>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</si>
  <si>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</si>
  <si>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</si>
  <si>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</si>
  <si>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</si>
  <si>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</si>
  <si>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</si>
  <si>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</si>
  <si>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</si>
  <si>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</si>
  <si>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</si>
  <si>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</si>
  <si>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</si>
  <si>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</si>
  <si>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</si>
  <si>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</si>
  <si>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</si>
  <si>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</si>
  <si>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</si>
  <si>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</si>
  <si>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</si>
  <si>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</si>
  <si>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</si>
  <si>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</si>
  <si>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</si>
  <si>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</si>
  <si>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</si>
  <si>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</si>
  <si>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</si>
  <si>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</si>
  <si>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</si>
  <si>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</si>
  <si>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</si>
  <si>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</si>
  <si>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</si>
  <si>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</si>
  <si>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</si>
  <si>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</si>
  <si>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</si>
  <si>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</si>
  <si>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</si>
  <si>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</si>
  <si>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</si>
  <si>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</si>
  <si>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</si>
  <si>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</si>
  <si>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</si>
  <si>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</si>
  <si>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</si>
  <si>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</si>
  <si>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</si>
  <si>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</si>
  <si>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</si>
  <si>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</si>
  <si>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</si>
  <si>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</si>
  <si>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</si>
  <si>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</si>
  <si>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</si>
  <si>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</si>
  <si>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</si>
  <si>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</si>
  <si>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</si>
  <si>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</si>
  <si>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</si>
  <si>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</si>
  <si>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</si>
  <si>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</si>
  <si>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</si>
  <si>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</si>
  <si>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</si>
  <si>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</si>
  <si>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</si>
  <si>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</si>
  <si>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</si>
  <si>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</si>
  <si>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</si>
  <si>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</si>
  <si>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</si>
  <si>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</si>
  <si>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</si>
  <si>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</si>
  <si>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</si>
  <si>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</si>
  <si>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</si>
  <si>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</si>
  <si>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</si>
  <si>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</si>
  <si>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</si>
  <si>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</si>
  <si>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</si>
  <si>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</si>
  <si>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</si>
  <si>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</si>
  <si>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</si>
  <si>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</si>
  <si>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</si>
  <si>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</si>
  <si>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</si>
  <si>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</si>
  <si>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</si>
  <si>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</si>
  <si>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</si>
  <si>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</si>
  <si>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</si>
  <si>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</si>
  <si>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</si>
  <si>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</si>
  <si>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</si>
  <si>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</si>
  <si>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</si>
  <si>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</si>
  <si>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</si>
  <si>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</si>
  <si>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</si>
  <si>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</si>
  <si>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</si>
  <si>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</si>
  <si>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</si>
  <si>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</si>
  <si>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</si>
  <si>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</si>
  <si>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</si>
  <si>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</si>
  <si>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</si>
  <si>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</si>
  <si>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</si>
  <si>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</si>
  <si>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</si>
  <si>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</si>
  <si>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</si>
  <si>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</si>
  <si>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</si>
  <si>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</si>
  <si>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</si>
  <si>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</si>
  <si>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</si>
  <si>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</si>
  <si>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</si>
  <si>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</si>
  <si>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</si>
  <si>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</si>
  <si>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</si>
  <si>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</si>
  <si>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</si>
  <si>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</si>
  <si>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</si>
  <si>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</si>
  <si>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</si>
  <si>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</si>
  <si>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</si>
  <si>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</si>
  <si>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</si>
  <si>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</si>
  <si>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</si>
  <si>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</si>
  <si>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</si>
  <si>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</si>
  <si>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</si>
  <si>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</si>
  <si>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</si>
  <si>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</si>
  <si>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</si>
  <si>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</si>
  <si>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</si>
  <si>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</si>
  <si>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</si>
  <si>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</si>
  <si>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</si>
  <si>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</si>
  <si>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</si>
  <si>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</si>
  <si>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</si>
  <si>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</si>
  <si>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</si>
  <si>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</si>
  <si>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</si>
  <si>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</si>
  <si>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</si>
  <si>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</si>
  <si>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</si>
  <si>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</si>
  <si>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</si>
  <si>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</si>
  <si>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</si>
  <si>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</si>
  <si>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</si>
  <si>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</si>
  <si>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</si>
  <si>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</si>
  <si>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</si>
  <si>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</si>
  <si>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</si>
  <si>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</si>
  <si>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</si>
  <si>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</si>
  <si>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</si>
  <si>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</si>
  <si>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</si>
  <si>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</si>
  <si>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</si>
  <si>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</si>
  <si>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</si>
  <si>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</si>
  <si>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</si>
  <si>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</si>
  <si>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</si>
  <si>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</si>
  <si>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</si>
  <si>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</si>
  <si>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</si>
  <si>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</si>
  <si>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</si>
  <si>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</si>
  <si>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</si>
  <si>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</si>
  <si>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</si>
  <si>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</si>
  <si>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</si>
  <si>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</si>
  <si>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</si>
  <si>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</si>
  <si>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</si>
  <si>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</si>
  <si>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</si>
  <si>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</si>
  <si>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</si>
  <si>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</si>
  <si>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</si>
  <si>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</si>
  <si>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</si>
  <si>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</si>
  <si>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</si>
  <si>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</si>
  <si>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</si>
  <si>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</si>
  <si>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</si>
  <si>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</si>
  <si>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</si>
  <si>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</si>
  <si>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</si>
  <si>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</si>
  <si>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</si>
  <si>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</si>
  <si>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</si>
  <si>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</si>
  <si>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</si>
  <si>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</si>
  <si>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</si>
  <si>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</si>
  <si>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</si>
  <si>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</si>
  <si>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</si>
  <si>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</si>
  <si>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</si>
  <si>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</si>
  <si>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</si>
  <si>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</si>
  <si>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</si>
  <si>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</si>
  <si>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</si>
  <si>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</si>
  <si>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</si>
  <si>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</si>
  <si>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</si>
  <si>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</si>
  <si>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</si>
  <si>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</si>
  <si>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</si>
  <si>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</si>
  <si>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</si>
  <si>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</si>
  <si>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</si>
  <si>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</si>
  <si>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</si>
  <si>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</si>
  <si>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</si>
  <si>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</si>
  <si>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</si>
  <si>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</si>
  <si>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</si>
  <si>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</si>
  <si>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</si>
  <si>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</si>
  <si>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</si>
  <si>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</si>
  <si>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</si>
  <si>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</si>
  <si>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</si>
  <si>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</si>
  <si>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</si>
  <si>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</si>
  <si>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</si>
  <si>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</si>
  <si>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</si>
  <si>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</si>
  <si>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</si>
  <si>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</si>
  <si>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</si>
  <si>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</si>
  <si>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</si>
  <si>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</si>
  <si>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</si>
  <si>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</si>
  <si>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</si>
  <si>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</si>
  <si>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</si>
  <si>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</si>
  <si>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</si>
  <si>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</si>
  <si>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</si>
  <si>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</si>
  <si>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</si>
  <si>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</si>
  <si>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</si>
  <si>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</si>
  <si>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</si>
  <si>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</si>
  <si>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</si>
  <si>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</si>
  <si>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</si>
  <si>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</si>
  <si>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</si>
  <si>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</si>
  <si>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</si>
  <si>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</si>
  <si>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</si>
  <si>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</si>
  <si>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</si>
  <si>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</si>
  <si>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</si>
  <si>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</si>
  <si>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</si>
  <si>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</si>
  <si>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</si>
  <si>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</si>
  <si>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</si>
  <si>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</si>
  <si>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</si>
  <si>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</si>
  <si>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</si>
  <si>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</si>
  <si>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</si>
  <si>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</si>
  <si>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</si>
  <si>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</si>
  <si>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</si>
  <si>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</si>
  <si>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</si>
  <si>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</si>
  <si>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</si>
  <si>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</si>
  <si>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</si>
  <si>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</si>
  <si>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</si>
  <si>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</si>
  <si>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</si>
  <si>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</si>
  <si>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</si>
  <si>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</si>
  <si>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</si>
  <si>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</si>
  <si>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</si>
  <si>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</si>
  <si>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</si>
  <si>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</si>
  <si>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</si>
  <si>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</si>
  <si>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</si>
  <si>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</si>
  <si>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</si>
  <si>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</si>
  <si>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</si>
  <si>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</si>
  <si>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</si>
  <si>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</si>
  <si>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</si>
  <si>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</si>
  <si>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</si>
  <si>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</si>
  <si>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</si>
  <si>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</si>
  <si>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</si>
  <si>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</si>
  <si>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</si>
  <si>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</si>
  <si>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</si>
  <si>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</si>
  <si>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</si>
  <si>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</si>
  <si>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</si>
  <si>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</si>
  <si>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</si>
  <si>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</si>
  <si>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</si>
  <si>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</si>
  <si>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</si>
  <si>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</si>
  <si>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</si>
  <si>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</si>
  <si>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</si>
  <si>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</si>
  <si>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</si>
  <si>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</si>
  <si>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</si>
  <si>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</si>
  <si>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</si>
  <si>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</si>
  <si>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</si>
  <si>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</si>
  <si>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</si>
  <si>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</si>
  <si>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</si>
  <si>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</si>
  <si>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</si>
  <si>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</si>
  <si>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</si>
  <si>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</si>
  <si>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</si>
  <si>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</si>
  <si>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</si>
  <si>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</si>
  <si>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</si>
  <si>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</si>
  <si>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</si>
  <si>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</si>
  <si>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</si>
  <si>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</si>
  <si>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</si>
  <si>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</si>
  <si>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</si>
  <si>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</si>
  <si>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</si>
  <si>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</si>
  <si>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</si>
  <si>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</si>
  <si>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</si>
  <si>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</si>
  <si>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</si>
  <si>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</si>
  <si>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</si>
  <si>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</si>
  <si>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</si>
  <si>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</si>
  <si>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</si>
  <si>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</si>
  <si>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</si>
  <si>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</si>
  <si>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</si>
  <si>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</si>
  <si>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</si>
  <si>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</si>
  <si>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</si>
  <si>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</si>
  <si>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</si>
  <si>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</si>
  <si>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</si>
  <si>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</si>
  <si>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</si>
  <si>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</si>
  <si>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</si>
  <si>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</si>
  <si>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</si>
  <si>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</si>
  <si>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</si>
  <si>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</si>
  <si>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</si>
  <si>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</si>
  <si>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</si>
  <si>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</si>
  <si>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</si>
  <si>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</si>
  <si>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</si>
  <si>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</si>
  <si>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</si>
  <si>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</si>
  <si>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</si>
  <si>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</si>
  <si>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</si>
  <si>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</si>
  <si>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</si>
  <si>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</si>
  <si>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</si>
  <si>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</si>
  <si>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</si>
  <si>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</si>
  <si>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</si>
  <si>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</si>
  <si>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</si>
  <si>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</si>
  <si>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</si>
  <si>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</si>
  <si>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</si>
  <si>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</si>
  <si>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</si>
  <si>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</si>
  <si>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</si>
  <si>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</si>
  <si>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</si>
  <si>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</si>
  <si>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</si>
  <si>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</si>
  <si>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</si>
  <si>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</si>
  <si>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</si>
  <si>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</si>
  <si>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</si>
  <si>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</si>
  <si>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</si>
  <si>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</si>
  <si>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</si>
  <si>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</si>
  <si>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</si>
  <si>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</si>
  <si>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</si>
  <si>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</si>
  <si>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</si>
  <si>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</si>
  <si>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</si>
  <si>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</si>
  <si>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</si>
  <si>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</si>
  <si>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</si>
  <si>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</si>
  <si>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</si>
  <si>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</si>
  <si>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</si>
  <si>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</si>
  <si>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</si>
  <si>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</si>
  <si>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</si>
  <si>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</si>
  <si>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</si>
  <si>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</si>
  <si>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</si>
  <si>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</si>
  <si>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</si>
  <si>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</si>
  <si>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</si>
  <si>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</si>
  <si>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</si>
  <si>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</si>
  <si>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</si>
  <si>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</si>
  <si>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</si>
  <si>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</si>
  <si>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</si>
  <si>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</si>
  <si>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</si>
  <si>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</si>
  <si>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</si>
  <si>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</si>
  <si>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</si>
  <si>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</si>
  <si>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</si>
  <si>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</si>
  <si>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</si>
  <si>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</si>
  <si>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</si>
  <si>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</si>
  <si>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</si>
  <si>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</si>
  <si>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</si>
  <si>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</si>
  <si>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</si>
  <si>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</si>
  <si>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</si>
  <si>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</si>
  <si>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</si>
  <si>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</si>
  <si>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</si>
  <si>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</si>
  <si>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</si>
  <si>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</si>
  <si>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</si>
  <si>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</si>
  <si>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</si>
  <si>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</si>
  <si>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</si>
  <si>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</si>
  <si>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</si>
  <si>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</si>
  <si>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</si>
  <si>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</si>
  <si>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</si>
  <si>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</si>
  <si>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</si>
  <si>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</si>
  <si>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</si>
  <si>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</si>
  <si>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</si>
  <si>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</si>
  <si>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</si>
  <si>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</si>
  <si>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</si>
  <si>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</si>
  <si>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</si>
  <si>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</si>
  <si>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</si>
  <si>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</si>
  <si>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</si>
  <si>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</si>
  <si>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</si>
  <si>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</si>
  <si>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</si>
  <si>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</si>
  <si>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</si>
  <si>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</si>
  <si>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</si>
  <si>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</si>
  <si>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</si>
  <si>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</si>
  <si>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</si>
  <si>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</si>
  <si>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</si>
  <si>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</si>
  <si>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</si>
  <si>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</si>
  <si>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</si>
  <si>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</si>
  <si>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</si>
  <si>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</si>
  <si>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</si>
  <si>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</si>
  <si>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</si>
  <si>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</si>
  <si>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</si>
  <si>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</si>
  <si>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</si>
  <si>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</si>
  <si>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</si>
  <si>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</si>
  <si>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</si>
  <si>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</si>
  <si>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</si>
  <si>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</si>
  <si>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</si>
  <si>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</si>
  <si>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</si>
  <si>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</si>
  <si>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</si>
  <si>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</si>
  <si>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</si>
  <si>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</si>
  <si>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</si>
  <si>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</si>
  <si>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</si>
  <si>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</si>
  <si>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</si>
  <si>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</si>
  <si>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</si>
  <si>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</si>
  <si>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</si>
  <si>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</si>
  <si>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</si>
  <si>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</si>
  <si>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</si>
  <si>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</si>
  <si>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</si>
  <si>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</si>
  <si>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</si>
  <si>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</si>
  <si>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</si>
  <si>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</si>
  <si>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</si>
  <si>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</si>
  <si>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</si>
  <si>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</si>
  <si>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</si>
  <si>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</si>
  <si>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</si>
  <si>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</si>
  <si>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</si>
  <si>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</si>
  <si>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</si>
  <si>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</si>
  <si>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</si>
  <si>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</si>
  <si>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</si>
  <si>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</si>
  <si>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</si>
  <si>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</si>
  <si>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</si>
  <si>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</si>
  <si>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</si>
  <si>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</si>
  <si>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</si>
  <si>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</si>
  <si>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</si>
  <si>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</si>
  <si>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</si>
  <si>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</si>
  <si>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</si>
  <si>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</si>
  <si>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</si>
  <si>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</si>
  <si>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</si>
  <si>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</si>
  <si>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</si>
  <si>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</si>
  <si>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</si>
  <si>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</si>
  <si>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</si>
  <si>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</si>
  <si>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</si>
  <si>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</si>
  <si>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</si>
  <si>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</si>
  <si>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</si>
  <si>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</si>
  <si>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</si>
  <si>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</si>
  <si>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</si>
  <si>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</si>
  <si>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</si>
  <si>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</si>
  <si>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</si>
  <si>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</si>
  <si>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</si>
  <si>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</si>
  <si>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</si>
  <si>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</si>
  <si>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</si>
  <si>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</si>
  <si>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</si>
  <si>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</si>
  <si>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</si>
  <si>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</si>
  <si>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</si>
  <si>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</si>
  <si>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</si>
  <si>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</si>
  <si>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</si>
  <si>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</si>
  <si>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</si>
  <si>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</si>
  <si>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</si>
  <si>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</si>
  <si>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</si>
  <si>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</si>
  <si>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</si>
  <si>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</si>
  <si>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</si>
  <si>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</si>
  <si>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</si>
  <si>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</si>
  <si>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</si>
  <si>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</si>
  <si>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</si>
  <si>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</si>
  <si>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</si>
  <si>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</si>
  <si>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</si>
  <si>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</si>
  <si>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</si>
  <si>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</si>
  <si>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</si>
  <si>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</si>
  <si>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</si>
  <si>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</si>
  <si>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</si>
  <si>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</si>
  <si>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</si>
  <si>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</si>
  <si>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</si>
  <si>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</si>
  <si>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</si>
  <si>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</si>
  <si>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</si>
  <si>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</si>
  <si>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</si>
  <si>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</si>
  <si>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</si>
  <si>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</si>
  <si>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</si>
  <si>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</si>
  <si>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</si>
  <si>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</si>
  <si>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</si>
  <si>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</si>
  <si>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</si>
  <si>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</si>
  <si>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</si>
  <si>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</si>
  <si>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</si>
  <si>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</si>
  <si>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</si>
  <si>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</si>
  <si>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</si>
  <si>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</si>
  <si>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</si>
  <si>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</si>
  <si>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</si>
  <si>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</si>
  <si>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</si>
  <si>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</si>
  <si>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</si>
  <si>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</si>
  <si>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</si>
  <si>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</si>
  <si>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</si>
  <si>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</si>
  <si>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</si>
  <si>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</si>
  <si>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</si>
  <si>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</si>
  <si>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</si>
  <si>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</si>
  <si>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</si>
  <si>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</si>
  <si>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</si>
  <si>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</si>
  <si>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</si>
  <si>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</si>
  <si>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</si>
  <si>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</si>
  <si>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</si>
  <si>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</si>
  <si>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</si>
  <si>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</si>
  <si>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</si>
  <si>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</si>
  <si>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</si>
  <si>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</si>
  <si>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</si>
  <si>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</si>
  <si>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</si>
  <si>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</si>
  <si>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</si>
  <si>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</si>
  <si>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</si>
  <si>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</si>
  <si>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</si>
  <si>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</si>
  <si>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</si>
  <si>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</si>
  <si>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</si>
  <si>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</si>
  <si>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</si>
  <si>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</si>
  <si>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</si>
  <si>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</si>
  <si>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</si>
  <si>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</si>
  <si>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</si>
  <si>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</si>
  <si>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</si>
  <si>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</si>
  <si>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</si>
  <si>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</si>
  <si>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</si>
  <si>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</si>
  <si>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</si>
  <si>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</si>
  <si>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</si>
  <si>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</si>
  <si>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</si>
  <si>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</si>
  <si>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</si>
  <si>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</si>
  <si>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</si>
  <si>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</si>
  <si>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</si>
  <si>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</si>
  <si>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</si>
  <si>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</si>
  <si>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</si>
  <si>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</si>
  <si>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</si>
  <si>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</si>
  <si>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</si>
  <si>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</si>
  <si>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</si>
  <si>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</si>
  <si>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</si>
  <si>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</si>
  <si>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</si>
  <si>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</si>
  <si>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</si>
  <si>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</si>
  <si>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</si>
  <si>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</si>
  <si>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</si>
  <si>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</si>
  <si>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</si>
  <si>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</si>
  <si>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</si>
  <si>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</si>
  <si>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</si>
  <si>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</si>
  <si>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</si>
  <si>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</si>
  <si>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</si>
  <si>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</si>
  <si>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</si>
  <si>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</si>
  <si>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</si>
  <si>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</si>
  <si>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</si>
  <si>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</si>
  <si>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</si>
  <si>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</si>
  <si>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</si>
  <si>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</si>
  <si>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</si>
  <si>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</si>
  <si>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</si>
  <si>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</si>
  <si>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</si>
  <si>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</si>
  <si>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</si>
  <si>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</si>
  <si>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</si>
  <si>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</si>
  <si>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</si>
  <si>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</si>
  <si>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</si>
  <si>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</si>
  <si>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</si>
  <si>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</si>
  <si>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</si>
  <si>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</si>
  <si>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</si>
  <si>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</si>
  <si>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</si>
  <si>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</si>
  <si>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</si>
  <si>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</si>
  <si>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</si>
  <si>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</si>
  <si>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</si>
  <si>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</si>
  <si>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</si>
  <si>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</si>
  <si>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</si>
  <si>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</si>
  <si>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</si>
  <si>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</si>
  <si>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</si>
  <si>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</si>
  <si>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</si>
  <si>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</si>
  <si>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</si>
  <si>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</si>
  <si>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</si>
  <si>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</si>
  <si>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</si>
  <si>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</si>
  <si>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</si>
  <si>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</si>
  <si>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</si>
  <si>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</si>
  <si>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</si>
  <si>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</si>
  <si>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</si>
  <si>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</si>
  <si>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</si>
  <si>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</si>
  <si>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</si>
  <si>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</si>
  <si>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</si>
  <si>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</si>
  <si>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</si>
  <si>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</si>
  <si>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</si>
  <si>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</si>
  <si>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</si>
  <si>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</si>
  <si>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</si>
  <si>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</si>
  <si>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</si>
  <si>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</si>
  <si>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</si>
  <si>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</si>
  <si>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</si>
  <si>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</si>
  <si>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</si>
  <si>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</si>
  <si>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</si>
  <si>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</si>
  <si>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</si>
  <si>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</si>
  <si>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</si>
  <si>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</si>
  <si>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</si>
  <si>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</si>
  <si>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</si>
  <si>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</si>
  <si>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</si>
  <si>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</si>
  <si>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</si>
  <si>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</si>
  <si>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</si>
  <si>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</si>
  <si>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</si>
  <si>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</si>
  <si>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</si>
  <si>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</si>
  <si>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</si>
  <si>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</si>
  <si>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</si>
  <si>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</si>
  <si>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</si>
  <si>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</si>
  <si>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</si>
  <si>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</si>
  <si>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</si>
  <si>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</si>
  <si>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</si>
  <si>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</si>
  <si>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</si>
  <si>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</si>
  <si>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</si>
  <si>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</si>
  <si>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</si>
  <si>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</si>
  <si>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</si>
  <si>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</si>
  <si>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</si>
  <si>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</si>
  <si>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</si>
  <si>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</si>
  <si>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</si>
  <si>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</si>
  <si>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</si>
  <si>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</si>
  <si>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</si>
  <si>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</si>
  <si>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</si>
  <si>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</si>
  <si>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</si>
  <si>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</si>
  <si>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</si>
  <si>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</si>
  <si>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</si>
  <si>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</si>
  <si>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</si>
  <si>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</si>
  <si>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</si>
  <si>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</si>
  <si>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</si>
  <si>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</si>
  <si>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</si>
  <si>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</si>
  <si>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</si>
  <si>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</si>
  <si>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</si>
  <si>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</si>
  <si>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</si>
  <si>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</si>
  <si>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</si>
  <si>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</si>
  <si>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</si>
  <si>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</si>
  <si>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</si>
  <si>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</si>
  <si>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</si>
  <si>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</si>
  <si>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</si>
  <si>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</si>
  <si>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</si>
  <si>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</si>
  <si>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</si>
  <si>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</si>
  <si>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</si>
  <si>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</si>
  <si>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</si>
  <si>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</si>
  <si>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</si>
  <si>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</si>
  <si>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</si>
  <si>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</si>
  <si>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</si>
  <si>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</si>
  <si>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</si>
  <si>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</si>
  <si>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</si>
  <si>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</si>
  <si>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</si>
  <si>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</si>
  <si>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</si>
  <si>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</si>
  <si>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</si>
  <si>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</si>
  <si>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</si>
  <si>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</si>
  <si>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</si>
  <si>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</si>
  <si>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</si>
  <si>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</si>
  <si>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</si>
  <si>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</si>
  <si>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</si>
  <si>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</si>
  <si>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</si>
  <si>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</si>
  <si>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</si>
  <si>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</si>
  <si>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</si>
  <si>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</si>
  <si>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</si>
  <si>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</si>
  <si>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</si>
  <si>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</si>
  <si>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</si>
  <si>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</si>
  <si>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</si>
  <si>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</si>
  <si>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</si>
  <si>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</si>
  <si>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</si>
  <si>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</si>
  <si>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</si>
  <si>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</si>
  <si>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</si>
  <si>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</si>
  <si>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</si>
  <si>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</si>
  <si>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</si>
  <si>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</si>
  <si>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</si>
  <si>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</si>
  <si>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</si>
  <si>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</si>
  <si>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</si>
  <si>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</si>
  <si>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</si>
  <si>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</si>
  <si>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</si>
  <si>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</si>
  <si>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</si>
  <si>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</si>
  <si>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</si>
  <si>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</si>
  <si>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</si>
  <si>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</si>
  <si>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</si>
  <si>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</si>
  <si>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</si>
  <si>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</si>
  <si>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</si>
  <si>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</si>
  <si>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</si>
  <si>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</si>
  <si>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</si>
  <si>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</si>
  <si>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</si>
  <si>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</si>
  <si>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</si>
  <si>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</si>
  <si>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</si>
  <si>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</si>
  <si>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</si>
  <si>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</si>
  <si>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</si>
  <si>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</si>
  <si>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</si>
  <si>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</si>
  <si>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</si>
  <si>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</si>
  <si>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</si>
  <si>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</si>
  <si>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</si>
  <si>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</si>
  <si>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</si>
  <si>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</si>
  <si>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</si>
  <si>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</si>
  <si>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</si>
  <si>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</si>
  <si>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</si>
  <si>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</si>
  <si>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</si>
  <si>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</si>
  <si>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</si>
  <si>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</si>
  <si>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</si>
  <si>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</si>
  <si>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</si>
  <si>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</si>
  <si>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</si>
  <si>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</si>
  <si>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</si>
  <si>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</si>
  <si>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</si>
  <si>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</si>
  <si>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</si>
  <si>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</si>
  <si>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</si>
  <si>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</si>
  <si>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</si>
  <si>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</si>
  <si>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</si>
  <si>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</si>
  <si>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</si>
  <si>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</si>
  <si>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</si>
  <si>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</si>
  <si>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</si>
  <si>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</si>
  <si>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</si>
  <si>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</si>
  <si>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</si>
  <si>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</si>
  <si>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</si>
  <si>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</si>
  <si>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</si>
  <si>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</si>
  <si>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</si>
  <si>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</si>
  <si>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</si>
  <si>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</si>
  <si>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</si>
  <si>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</si>
  <si>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</si>
  <si>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</si>
  <si>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</si>
  <si>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</si>
  <si>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</si>
  <si>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</si>
  <si>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</si>
  <si>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</si>
  <si>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</si>
  <si>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</si>
  <si>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</si>
  <si>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</si>
  <si>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</si>
  <si>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</si>
  <si>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</si>
  <si>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</si>
  <si>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</si>
  <si>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</si>
  <si>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</si>
  <si>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</si>
  <si>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</si>
  <si>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</si>
  <si>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</si>
  <si>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</si>
  <si>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</si>
  <si>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</si>
  <si>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</si>
  <si>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</si>
  <si>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</si>
  <si>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</si>
  <si>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</si>
  <si>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</si>
  <si>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</si>
  <si>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</si>
  <si>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</si>
  <si>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</si>
  <si>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</si>
  <si>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</si>
  <si>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</si>
  <si>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</si>
  <si>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</si>
  <si>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</si>
  <si>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</si>
  <si>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</si>
  <si>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</si>
  <si>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</si>
  <si>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</si>
  <si>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</si>
  <si>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</si>
  <si>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</si>
  <si>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</si>
  <si>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</si>
  <si>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</si>
  <si>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</si>
  <si>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</si>
  <si>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</si>
  <si>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</si>
  <si>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</si>
  <si>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</si>
  <si>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</si>
  <si>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</si>
  <si>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</si>
  <si>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</si>
  <si>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</si>
  <si>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</si>
  <si>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</si>
  <si>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</si>
  <si>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</si>
  <si>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</si>
  <si>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</si>
  <si>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</si>
  <si>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</si>
  <si>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</si>
  <si>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</si>
  <si>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</si>
  <si>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</si>
  <si>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</si>
  <si>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</si>
  <si>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</si>
  <si>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</si>
  <si>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</si>
  <si>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</si>
  <si>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</si>
  <si>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</si>
  <si>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</si>
  <si>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</si>
  <si>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</si>
  <si>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</si>
  <si>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</si>
  <si>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</si>
  <si>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</si>
  <si>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</si>
  <si>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</si>
  <si>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</si>
  <si>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</si>
  <si>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</si>
  <si>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</si>
  <si>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</si>
  <si>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</si>
  <si>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</si>
  <si>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</si>
  <si>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</si>
  <si>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</si>
  <si>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</si>
  <si>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</si>
  <si>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</si>
  <si>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</si>
  <si>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</si>
  <si>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</si>
  <si>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</si>
  <si>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</si>
  <si>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</si>
  <si>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</si>
  <si>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</si>
  <si>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</si>
  <si>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</si>
  <si>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</si>
  <si>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</si>
  <si>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</si>
  <si>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</si>
  <si>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</si>
  <si>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</si>
  <si>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</si>
  <si>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</si>
  <si>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</si>
  <si>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</si>
  <si>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</si>
  <si>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</si>
  <si>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</si>
  <si>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</si>
  <si>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</si>
  <si>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</si>
  <si>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</si>
  <si>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</si>
  <si>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</si>
  <si>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</si>
  <si>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</si>
  <si>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</si>
  <si>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</si>
  <si>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</si>
  <si>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</si>
  <si>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</si>
  <si>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</si>
  <si>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</si>
  <si>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</si>
  <si>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</si>
  <si>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</si>
  <si>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</si>
  <si>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</si>
  <si>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</si>
  <si>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</si>
  <si>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</si>
  <si>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</si>
  <si>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</si>
  <si>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</si>
  <si>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</si>
  <si>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</si>
  <si>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</si>
  <si>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</si>
  <si>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</si>
  <si>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</si>
  <si>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</si>
  <si>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</si>
  <si>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</si>
  <si>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</si>
  <si>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</si>
  <si>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</si>
  <si>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</si>
  <si>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</si>
  <si>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</si>
  <si>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</si>
  <si>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</si>
  <si>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</si>
  <si>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</si>
  <si>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</si>
  <si>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</si>
  <si>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</si>
  <si>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</si>
  <si>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</si>
  <si>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</si>
  <si>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</si>
  <si>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</si>
  <si>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</si>
  <si>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</si>
  <si>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</si>
  <si>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</si>
  <si>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</si>
  <si>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</si>
  <si>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</si>
  <si>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</si>
  <si>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</si>
  <si>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</si>
  <si>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</si>
  <si>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</si>
  <si>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</si>
  <si>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</si>
  <si>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</si>
  <si>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</si>
  <si>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</si>
  <si>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</si>
  <si>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</si>
  <si>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</si>
  <si>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</si>
  <si>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</si>
  <si>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</si>
  <si>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</si>
  <si>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</si>
  <si>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</si>
  <si>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</si>
  <si>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</si>
  <si>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</si>
  <si>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</si>
  <si>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</si>
  <si>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</si>
  <si>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</si>
  <si>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</si>
  <si>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</si>
  <si>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</si>
  <si>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</si>
  <si>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</si>
  <si>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</si>
  <si>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</si>
  <si>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</si>
  <si>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</si>
  <si>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</si>
  <si>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</si>
  <si>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</si>
  <si>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</si>
  <si>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</si>
  <si>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</si>
  <si>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</si>
  <si>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</si>
  <si>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</si>
  <si>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</si>
  <si>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</si>
  <si>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</si>
  <si>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</si>
  <si>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</si>
  <si>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</si>
  <si>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</si>
  <si>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</si>
  <si>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</si>
  <si>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</si>
  <si>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</si>
  <si>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</si>
  <si>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</si>
  <si>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</si>
  <si>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</si>
  <si>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</si>
  <si>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</si>
  <si>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</si>
  <si>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</si>
  <si>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</si>
  <si>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</si>
  <si>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</si>
  <si>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</si>
  <si>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</si>
  <si>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</si>
  <si>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</si>
  <si>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</si>
  <si>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</si>
  <si>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</si>
  <si>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</si>
  <si>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</si>
  <si>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</si>
  <si>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</si>
  <si>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</si>
  <si>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</si>
  <si>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</si>
  <si>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</si>
  <si>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</si>
  <si>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</si>
  <si>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</si>
  <si>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</si>
  <si>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</si>
  <si>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</si>
  <si>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</si>
  <si>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</si>
  <si>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</si>
  <si>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</si>
  <si>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</si>
  <si>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</si>
  <si>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</si>
  <si>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</si>
  <si>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</si>
  <si>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</si>
  <si>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</si>
  <si>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</si>
  <si>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</si>
  <si>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</si>
  <si>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</si>
  <si>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</si>
  <si>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</si>
  <si>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</si>
  <si>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</si>
  <si>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</si>
  <si>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</si>
  <si>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</si>
  <si>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</si>
  <si>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</si>
  <si>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</si>
  <si>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</si>
  <si>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</si>
  <si>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</si>
  <si>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</si>
  <si>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</si>
  <si>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</si>
  <si>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</si>
  <si>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</si>
  <si>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</si>
  <si>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</si>
  <si>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</si>
  <si>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</si>
  <si>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</si>
  <si>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</si>
  <si>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</si>
  <si>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</si>
  <si>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</si>
  <si>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</si>
  <si>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</si>
  <si>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</si>
  <si>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</si>
  <si>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</si>
  <si>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</si>
  <si>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</si>
  <si>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</si>
  <si>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</si>
  <si>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</si>
  <si>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</si>
  <si>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</si>
  <si>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</si>
  <si>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</si>
  <si>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</si>
  <si>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</si>
  <si>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</si>
  <si>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</si>
  <si>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</si>
  <si>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</si>
  <si>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</si>
  <si>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</si>
  <si>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</si>
  <si>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</si>
  <si>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</si>
  <si>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</si>
  <si>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</si>
  <si>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</si>
  <si>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</si>
  <si>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</si>
  <si>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</si>
  <si>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</si>
  <si>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</si>
  <si>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</si>
  <si>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</si>
  <si>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</si>
  <si>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</si>
  <si>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</si>
  <si>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</si>
  <si>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</si>
  <si>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</si>
  <si>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</si>
  <si>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</si>
  <si>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</si>
  <si>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</si>
  <si>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</si>
  <si>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</si>
  <si>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</si>
  <si>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</si>
  <si>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</si>
  <si>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</si>
  <si>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</si>
  <si>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</si>
  <si>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</si>
  <si>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</si>
  <si>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</si>
  <si>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</si>
  <si>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</si>
  <si>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</si>
  <si>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</si>
  <si>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</si>
  <si>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</si>
  <si>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</si>
  <si>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</si>
  <si>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</si>
  <si>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</si>
  <si>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</si>
  <si>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</si>
  <si>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</si>
  <si>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</si>
  <si>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</si>
  <si>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</si>
  <si>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</si>
  <si>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</si>
  <si>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</si>
  <si>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</si>
  <si>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</si>
  <si>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</si>
  <si>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</si>
  <si>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</si>
  <si>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</si>
  <si>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</si>
  <si>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</si>
  <si>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</si>
  <si>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</si>
  <si>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</si>
  <si>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</si>
  <si>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</si>
  <si>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</si>
  <si>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</si>
  <si>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</si>
  <si>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</si>
  <si>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</si>
  <si>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</si>
  <si>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</si>
  <si>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</si>
  <si>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</si>
  <si>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</si>
  <si>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</si>
  <si>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</si>
  <si>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</si>
  <si>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</si>
  <si>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</si>
  <si>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</si>
  <si>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</si>
  <si>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</si>
  <si>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</si>
  <si>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</si>
  <si>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</si>
  <si>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</si>
  <si>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</si>
  <si>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</si>
  <si>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</si>
  <si>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</si>
  <si>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</si>
  <si>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</si>
  <si>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</si>
  <si>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</si>
  <si>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</si>
  <si>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</si>
  <si>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</si>
  <si>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</si>
  <si>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</si>
  <si>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</si>
  <si>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</si>
  <si>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</si>
  <si>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</si>
  <si>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</si>
  <si>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</si>
  <si>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</si>
  <si>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</si>
  <si>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</si>
  <si>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</si>
  <si>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</si>
  <si>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</si>
  <si>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</si>
  <si>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</si>
  <si>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</si>
  <si>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</si>
  <si>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</si>
  <si>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</si>
  <si>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</si>
  <si>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</si>
  <si>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</si>
  <si>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</si>
  <si>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</si>
  <si>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</si>
  <si>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</si>
  <si>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</si>
  <si>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</si>
  <si>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</si>
  <si>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</si>
  <si>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</si>
  <si>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</si>
  <si>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</si>
  <si>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</si>
  <si>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</si>
  <si>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</si>
  <si>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</si>
  <si>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</si>
  <si>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</si>
  <si>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</si>
  <si>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</si>
  <si>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</si>
  <si>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</si>
  <si>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</si>
  <si>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</si>
  <si>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</si>
  <si>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</si>
  <si>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</si>
  <si>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</si>
  <si>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</si>
  <si>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</si>
  <si>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</si>
  <si>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</si>
  <si>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</si>
  <si>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</si>
  <si>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</si>
  <si>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</si>
  <si>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</si>
  <si>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</si>
  <si>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</si>
  <si>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</si>
  <si>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</si>
  <si>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</si>
  <si>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</si>
  <si>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</si>
  <si>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</si>
  <si>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</si>
  <si>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</si>
  <si>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</si>
  <si>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</si>
  <si>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</si>
  <si>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</si>
  <si>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</si>
  <si>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</si>
  <si>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</si>
  <si>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</si>
  <si>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</si>
  <si>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</si>
  <si>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</si>
  <si>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</si>
  <si>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</si>
  <si>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</si>
  <si>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</si>
  <si>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</si>
  <si>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</si>
  <si>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</si>
  <si>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</si>
  <si>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</si>
  <si>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</si>
  <si>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</si>
  <si>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</si>
  <si>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</si>
  <si>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</si>
  <si>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</si>
  <si>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</si>
  <si>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</si>
  <si>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</si>
  <si>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</si>
  <si>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</si>
  <si>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</si>
  <si>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</si>
  <si>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</si>
  <si>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</si>
  <si>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</si>
  <si>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</si>
  <si>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</si>
  <si>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</si>
  <si>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</si>
  <si>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</si>
  <si>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</si>
  <si>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</si>
  <si>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</si>
  <si>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</si>
  <si>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</si>
  <si>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</si>
  <si>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</si>
  <si>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</si>
  <si>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</si>
  <si>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</si>
  <si>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</si>
  <si>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</si>
  <si>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</si>
  <si>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</si>
  <si>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</si>
  <si>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</si>
  <si>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</si>
  <si>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</si>
  <si>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</si>
  <si>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</si>
  <si>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</si>
  <si>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</si>
  <si>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</si>
  <si>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</si>
  <si>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</si>
  <si>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</si>
  <si>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</si>
  <si>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</si>
  <si>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</si>
  <si>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</si>
  <si>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</si>
  <si>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</si>
  <si>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</si>
  <si>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</si>
  <si>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</si>
  <si>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</si>
  <si>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</si>
  <si>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</si>
  <si>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</si>
  <si>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</si>
  <si>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</si>
  <si>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</si>
  <si>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</si>
  <si>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</si>
  <si>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</si>
  <si>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</si>
  <si>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</si>
  <si>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</si>
  <si>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</si>
  <si>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</si>
  <si>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</si>
  <si>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</si>
  <si>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</si>
  <si>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</si>
  <si>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</si>
  <si>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</si>
  <si>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</si>
  <si>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</si>
  <si>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</si>
  <si>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</si>
  <si>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</si>
  <si>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</si>
  <si>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</si>
  <si>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</si>
  <si>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</si>
  <si>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</si>
  <si>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</si>
  <si>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</si>
  <si>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</si>
  <si>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</si>
  <si>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</si>
  <si>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</si>
  <si>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</si>
  <si>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</si>
  <si>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</si>
  <si>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</si>
  <si>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</si>
  <si>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</si>
  <si>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</si>
  <si>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</si>
  <si>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</si>
  <si>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</si>
  <si>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</si>
  <si>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</si>
  <si>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</si>
  <si>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</si>
  <si>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</si>
  <si>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</si>
  <si>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</si>
  <si>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</si>
  <si>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</si>
  <si>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</si>
  <si>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</si>
  <si>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</si>
  <si>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</si>
  <si>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</si>
  <si>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</si>
  <si>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</si>
  <si>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</si>
  <si>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</si>
  <si>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</si>
  <si>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</si>
  <si>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</si>
  <si>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</si>
  <si>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</si>
  <si>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</si>
  <si>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</si>
  <si>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</si>
  <si>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</si>
  <si>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</si>
  <si>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</si>
  <si>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</si>
  <si>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</si>
  <si>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</si>
  <si>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</si>
  <si>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</si>
  <si>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</si>
  <si>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</si>
  <si>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</si>
  <si>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</si>
  <si>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</si>
  <si>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</si>
  <si>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</si>
  <si>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</si>
  <si>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</si>
  <si>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</si>
  <si>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</si>
  <si>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</si>
  <si>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</si>
  <si>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</si>
  <si>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</si>
  <si>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</si>
  <si>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</si>
  <si>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</si>
  <si>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</si>
  <si>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</si>
  <si>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</si>
  <si>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</si>
  <si>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</si>
  <si>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</si>
  <si>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</si>
  <si>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</si>
  <si>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</si>
  <si>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</si>
  <si>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</si>
  <si>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</si>
  <si>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</si>
  <si>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</si>
  <si>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</si>
  <si>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</si>
  <si>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</si>
  <si>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</si>
  <si>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</si>
  <si>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</si>
  <si>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</si>
  <si>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</si>
  <si>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</si>
  <si>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</si>
  <si>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</si>
  <si>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</si>
  <si>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</si>
  <si>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</si>
  <si>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</si>
  <si>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</si>
  <si>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</si>
  <si>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</si>
  <si>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</si>
  <si>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</si>
  <si>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</si>
  <si>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</si>
  <si>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</si>
  <si>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</si>
  <si>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</si>
  <si>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</si>
  <si>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</si>
  <si>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</si>
  <si>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</si>
  <si>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</si>
  <si>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</si>
  <si>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</si>
  <si>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</si>
  <si>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</si>
  <si>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</si>
  <si>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</si>
  <si>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</si>
  <si>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</si>
  <si>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</si>
  <si>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</si>
  <si>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</si>
  <si>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</si>
  <si>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</si>
  <si>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</si>
  <si>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</si>
  <si>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</si>
  <si>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</si>
  <si>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</si>
  <si>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</si>
  <si>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</si>
  <si>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</si>
  <si>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</si>
  <si>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</si>
  <si>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</si>
  <si>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</si>
  <si>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</si>
  <si>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</si>
  <si>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</si>
  <si>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</si>
  <si>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</si>
  <si>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</si>
  <si>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</si>
  <si>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</si>
  <si>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</si>
  <si>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</si>
  <si>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</si>
  <si>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</si>
  <si>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</si>
  <si>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</si>
  <si>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</si>
  <si>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</si>
  <si>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</si>
  <si>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</si>
  <si>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</si>
  <si>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</si>
  <si>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</si>
  <si>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</si>
  <si>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</si>
  <si>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</si>
  <si>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</si>
  <si>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</si>
  <si>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</si>
  <si>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</si>
  <si>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</si>
  <si>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</si>
  <si>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</si>
  <si>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</si>
  <si>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</si>
  <si>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</si>
  <si>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</si>
  <si>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</si>
  <si>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</si>
  <si>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</si>
  <si>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</si>
  <si>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</si>
  <si>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</si>
  <si>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</si>
  <si>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</si>
  <si>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</si>
  <si>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</si>
  <si>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</si>
  <si>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</si>
  <si>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</si>
  <si>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</si>
  <si>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</si>
  <si>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</si>
  <si>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</si>
  <si>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</si>
  <si>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</si>
  <si>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</si>
  <si>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</si>
  <si>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</si>
  <si>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</si>
  <si>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</si>
  <si>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</si>
  <si>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</si>
  <si>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</si>
  <si>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</si>
  <si>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</si>
  <si>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</si>
  <si>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</si>
  <si>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</si>
  <si>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</si>
  <si>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</si>
  <si>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</si>
  <si>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</si>
  <si>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</si>
  <si>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</si>
  <si>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</si>
  <si>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</si>
  <si>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</si>
  <si>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</si>
  <si>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</si>
  <si>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</si>
  <si>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</si>
  <si>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</si>
  <si>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</si>
  <si>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</si>
  <si>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</si>
  <si>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</si>
  <si>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</si>
  <si>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</si>
  <si>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</si>
  <si>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</si>
  <si>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</si>
  <si>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</si>
  <si>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</si>
  <si>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</si>
  <si>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</si>
  <si>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</si>
  <si>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</si>
  <si>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</si>
  <si>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</si>
  <si>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</si>
  <si>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</si>
  <si>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</si>
  <si>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</si>
  <si>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</si>
  <si>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</si>
  <si>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</si>
  <si>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</si>
  <si>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</si>
  <si>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</si>
  <si>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</si>
  <si>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</si>
  <si>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</si>
  <si>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</si>
  <si>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</si>
  <si>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</si>
  <si>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</si>
  <si>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</si>
  <si>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</si>
  <si>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</si>
  <si>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</si>
  <si>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</si>
  <si>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</si>
  <si>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</si>
  <si>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</si>
  <si>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</si>
  <si>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</si>
  <si>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</si>
  <si>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</si>
  <si>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</si>
  <si>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</si>
  <si>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</si>
  <si>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</si>
  <si>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</si>
  <si>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</si>
  <si>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</si>
  <si>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</si>
  <si>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</si>
  <si>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</si>
  <si>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</si>
  <si>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</si>
  <si>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</si>
  <si>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</si>
  <si>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</si>
  <si>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</si>
  <si>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</si>
  <si>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</si>
  <si>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</si>
  <si>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</si>
  <si>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</si>
  <si>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</si>
  <si>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</si>
  <si>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</si>
  <si>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</si>
  <si>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</si>
  <si>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</si>
  <si>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</si>
  <si>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</si>
  <si>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</si>
  <si>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</si>
  <si>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</si>
  <si>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</si>
  <si>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</si>
  <si>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</si>
  <si>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</si>
  <si>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</si>
  <si>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</si>
  <si>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</si>
  <si>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</si>
  <si>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</si>
  <si>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</si>
  <si>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</si>
  <si>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</si>
  <si>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</si>
  <si>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</si>
  <si>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</si>
  <si>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</si>
  <si>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</si>
  <si>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</si>
  <si>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</si>
  <si>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</si>
  <si>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</si>
  <si>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</si>
  <si>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</si>
  <si>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</si>
  <si>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</si>
  <si>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</si>
  <si>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</si>
  <si>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</si>
  <si>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</si>
  <si>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</si>
  <si>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</si>
  <si>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</si>
  <si>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</si>
  <si>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</si>
  <si>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</si>
  <si>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</si>
  <si>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</si>
  <si>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</si>
  <si>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</si>
  <si>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</si>
  <si>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</si>
  <si>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</si>
  <si>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</si>
  <si>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</si>
  <si>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</si>
  <si>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</si>
  <si>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</si>
  <si>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</si>
  <si>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</si>
  <si>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</si>
  <si>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</si>
  <si>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</si>
  <si>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</si>
  <si>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</si>
  <si>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</si>
  <si>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</si>
  <si>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</si>
  <si>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</si>
  <si>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</si>
  <si>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</si>
  <si>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</si>
  <si>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</si>
  <si>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</si>
  <si>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</si>
  <si>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</si>
  <si>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</si>
  <si>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</si>
  <si>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</si>
  <si>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</si>
  <si>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</si>
  <si>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</si>
  <si>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</si>
  <si>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</si>
  <si>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</si>
  <si>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</si>
  <si>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</si>
  <si>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</si>
  <si>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</si>
  <si>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</si>
  <si>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</si>
  <si>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</si>
  <si>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</si>
  <si>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</si>
  <si>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</si>
  <si>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</si>
  <si>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</si>
  <si>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</si>
  <si>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</si>
  <si>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</si>
  <si>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</si>
  <si>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</si>
  <si>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</si>
  <si>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</si>
  <si>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</si>
  <si>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</si>
  <si>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</si>
  <si>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</si>
  <si>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</si>
  <si>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</si>
  <si>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</si>
  <si>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</si>
  <si>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</si>
  <si>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</si>
  <si>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</si>
  <si>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</si>
  <si>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</si>
  <si>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</si>
  <si>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</si>
  <si>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</si>
  <si>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</si>
  <si>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</si>
  <si>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</si>
  <si>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</si>
  <si>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</si>
  <si>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</si>
  <si>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</si>
  <si>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</si>
  <si>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</si>
  <si>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</si>
  <si>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</si>
  <si>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</si>
  <si>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</si>
  <si>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</si>
  <si>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</si>
  <si>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</si>
  <si>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</si>
  <si>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</si>
  <si>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</si>
  <si>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</si>
  <si>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</si>
  <si>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</si>
  <si>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</si>
  <si>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</si>
  <si>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</si>
  <si>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</si>
  <si>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</si>
  <si>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</si>
  <si>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</si>
  <si>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</si>
  <si>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</si>
  <si>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</si>
  <si>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</si>
  <si>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</si>
  <si>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</si>
  <si>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</si>
  <si>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</si>
  <si>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</si>
  <si>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</si>
  <si>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</si>
  <si>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</si>
  <si>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</si>
  <si>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</si>
  <si>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</si>
  <si>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</si>
  <si>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</si>
  <si>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</si>
  <si>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</si>
  <si>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</si>
  <si>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</si>
  <si>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</si>
  <si>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</si>
  <si>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</si>
  <si>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</si>
  <si>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</si>
  <si>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</si>
  <si>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</si>
  <si>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</si>
  <si>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</si>
  <si>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</si>
  <si>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</si>
  <si>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</si>
  <si>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</si>
  <si>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</si>
  <si>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</si>
  <si>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</si>
  <si>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</si>
  <si>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</si>
  <si>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</si>
  <si>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</si>
  <si>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</si>
  <si>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</si>
  <si>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</si>
  <si>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</si>
  <si>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</si>
  <si>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</si>
  <si>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</si>
  <si>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</si>
  <si>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</si>
  <si>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</si>
  <si>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</si>
  <si>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</si>
  <si>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</si>
  <si>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</si>
  <si>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</si>
  <si>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</si>
  <si>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</si>
  <si>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</si>
  <si>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</si>
  <si>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</si>
  <si>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</si>
  <si>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</si>
  <si>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</si>
  <si>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</si>
  <si>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</si>
  <si>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</si>
  <si>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</si>
  <si>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</si>
  <si>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</si>
  <si>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</si>
  <si>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</si>
  <si>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</si>
  <si>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</si>
  <si>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</si>
  <si>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</si>
  <si>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</si>
  <si>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</si>
  <si>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</si>
  <si>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</si>
  <si>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</si>
  <si>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</si>
  <si>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</si>
  <si>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</si>
  <si>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</si>
  <si>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</si>
  <si>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</si>
  <si>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</si>
  <si>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</si>
  <si>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</si>
  <si>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</si>
  <si>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</si>
  <si>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</si>
  <si>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</si>
  <si>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</si>
  <si>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</si>
  <si>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</si>
  <si>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</si>
  <si>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</si>
  <si>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</si>
  <si>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</si>
  <si>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</si>
  <si>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</si>
  <si>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</si>
  <si>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</si>
  <si>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</si>
  <si>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</si>
  <si>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</si>
  <si>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</si>
  <si>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</si>
  <si>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</si>
  <si>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</si>
  <si>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</si>
  <si>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</si>
  <si>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</si>
  <si>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</si>
  <si>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</si>
  <si>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</si>
  <si>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</si>
  <si>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</si>
  <si>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</si>
  <si>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</si>
  <si>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</si>
  <si>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</si>
  <si>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</si>
  <si>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</si>
  <si>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</si>
  <si>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</si>
  <si>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</si>
  <si>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</si>
  <si>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</si>
  <si>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</si>
  <si>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</si>
  <si>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</si>
  <si>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</si>
  <si>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</si>
  <si>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</si>
  <si>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</si>
  <si>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</si>
  <si>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</si>
  <si>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</si>
  <si>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</si>
  <si>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</si>
  <si>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</si>
  <si>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</si>
  <si>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</si>
  <si>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</si>
  <si>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</si>
  <si>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</si>
  <si>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</si>
  <si>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</si>
  <si>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</si>
  <si>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</si>
  <si>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</si>
  <si>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</si>
  <si>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</si>
  <si>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</si>
  <si>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</si>
  <si>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</si>
  <si>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</si>
  <si>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</si>
  <si>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</si>
  <si>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</si>
  <si>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</si>
  <si>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</si>
  <si>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</si>
  <si>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</si>
  <si>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</si>
  <si>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</si>
  <si>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</si>
  <si>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</si>
  <si>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</si>
  <si>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</si>
  <si>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</si>
  <si>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</si>
  <si>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</si>
  <si>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</si>
  <si>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</si>
  <si>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</si>
  <si>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</si>
  <si>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</si>
  <si>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</si>
  <si>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</si>
  <si>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</si>
  <si>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</si>
  <si>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</si>
  <si>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</si>
  <si>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</si>
  <si>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</si>
  <si>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</si>
  <si>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</si>
  <si>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</si>
  <si>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</si>
  <si>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</si>
  <si>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</si>
  <si>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</si>
  <si>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</si>
  <si>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</si>
  <si>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</si>
  <si>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</si>
  <si>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</si>
  <si>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</si>
  <si>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</si>
  <si>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</si>
  <si>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</si>
  <si>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</si>
  <si>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</si>
  <si>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</si>
  <si>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</si>
  <si>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</si>
  <si>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</si>
  <si>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</si>
  <si>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</si>
  <si>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</si>
  <si>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</si>
  <si>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</si>
  <si>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</si>
  <si>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</si>
  <si>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</si>
  <si>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</si>
  <si>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</si>
  <si>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</si>
  <si>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</si>
  <si>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</si>
  <si>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</si>
  <si>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</si>
  <si>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</si>
  <si>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</si>
  <si>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</si>
  <si>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</si>
  <si>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</si>
  <si>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</si>
  <si>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</si>
  <si>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</si>
  <si>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</si>
  <si>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</si>
  <si>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</si>
  <si>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</si>
  <si>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</si>
  <si>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</si>
  <si>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</si>
  <si>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</si>
  <si>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</si>
  <si>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</si>
  <si>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</si>
  <si>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</si>
  <si>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</si>
  <si>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</si>
  <si>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</si>
  <si>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</si>
  <si>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</si>
  <si>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</si>
  <si>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</si>
  <si>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</si>
  <si>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</si>
  <si>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</si>
  <si>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</si>
  <si>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</si>
  <si>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</si>
  <si>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</si>
  <si>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</si>
  <si>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</si>
  <si>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</si>
  <si>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</si>
  <si>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</si>
  <si>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</si>
  <si>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</si>
  <si>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</si>
  <si>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</si>
  <si>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</si>
  <si>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</si>
  <si>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</si>
  <si>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</si>
  <si>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</si>
  <si>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</si>
  <si>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</si>
  <si>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</si>
  <si>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</si>
  <si>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</si>
  <si>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</si>
  <si>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</si>
  <si>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</si>
  <si>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</si>
  <si>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</si>
  <si>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</si>
  <si>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</si>
  <si>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</si>
  <si>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</si>
  <si>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</si>
  <si>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</si>
  <si>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</si>
  <si>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</si>
  <si>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</si>
  <si>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</si>
  <si>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</si>
  <si>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</si>
  <si>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</si>
  <si>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</si>
  <si>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</si>
  <si>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</si>
  <si>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</si>
  <si>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</si>
  <si>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</si>
  <si>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</si>
  <si>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</si>
  <si>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</si>
  <si>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</si>
  <si>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</si>
  <si>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</si>
  <si>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</si>
  <si>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</si>
  <si>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</si>
  <si>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</si>
  <si>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</si>
  <si>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</si>
  <si>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</si>
  <si>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</si>
  <si>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</si>
  <si>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</si>
  <si>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</si>
  <si>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</si>
  <si>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</si>
  <si>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</si>
  <si>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</si>
  <si>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</si>
  <si>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</si>
  <si>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</si>
  <si>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</si>
  <si>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</si>
  <si>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</si>
  <si>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</si>
  <si>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</si>
  <si>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</si>
  <si>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</si>
  <si>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</si>
  <si>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</si>
  <si>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</si>
  <si>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</si>
  <si>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</si>
  <si>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</si>
  <si>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</si>
  <si>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</si>
  <si>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</si>
  <si>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</si>
  <si>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</si>
  <si>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</si>
  <si>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</si>
  <si>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</si>
  <si>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</si>
  <si>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</si>
  <si>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</si>
  <si>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</si>
  <si>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</si>
  <si>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</si>
  <si>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</si>
  <si>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</si>
  <si>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</si>
  <si>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</si>
  <si>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</si>
  <si>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</si>
  <si>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</si>
  <si>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</si>
  <si>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</si>
  <si>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</si>
  <si>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</si>
  <si>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</si>
  <si>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</si>
  <si>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</si>
  <si>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</si>
  <si>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</si>
  <si>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</si>
  <si>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</si>
  <si>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</si>
  <si>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</si>
  <si>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</si>
  <si>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</si>
  <si>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</si>
  <si>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</si>
  <si>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</si>
  <si>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</si>
  <si>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</si>
  <si>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</si>
  <si>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</si>
  <si>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</si>
  <si>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</si>
  <si>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</si>
  <si>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</si>
  <si>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</si>
  <si>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</si>
  <si>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</si>
  <si>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</si>
  <si>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</si>
  <si>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</si>
  <si>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</si>
  <si>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</si>
  <si>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</si>
  <si>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</si>
  <si>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</si>
  <si>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</si>
  <si>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</si>
  <si>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</si>
  <si>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</si>
  <si>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</si>
  <si>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</si>
  <si>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</si>
  <si>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</si>
  <si>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</si>
  <si>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</si>
  <si>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</si>
  <si>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</si>
  <si>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</si>
  <si>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</si>
  <si>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</si>
  <si>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</si>
  <si>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</si>
  <si>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</si>
  <si>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</si>
  <si>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</si>
  <si>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</si>
  <si>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</si>
  <si>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</si>
  <si>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</si>
  <si>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</si>
  <si>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</si>
  <si>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</si>
  <si>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</si>
  <si>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</si>
  <si>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</si>
  <si>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</si>
  <si>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</si>
  <si>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</si>
  <si>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</si>
  <si>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</si>
  <si>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</si>
  <si>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</si>
  <si>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</si>
  <si>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</si>
  <si>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</si>
  <si>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</si>
  <si>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</si>
  <si>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</si>
  <si>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</si>
  <si>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</si>
  <si>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</si>
  <si>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</si>
  <si>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</si>
  <si>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</si>
  <si>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</si>
  <si>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</si>
  <si>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</si>
  <si>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</si>
  <si>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</si>
  <si>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</si>
  <si>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</si>
  <si>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</si>
  <si>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</si>
  <si>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</si>
  <si>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</si>
  <si>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</si>
  <si>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</si>
  <si>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</si>
  <si>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</si>
  <si>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</si>
  <si>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</si>
  <si>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</si>
  <si>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</si>
  <si>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</si>
  <si>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</si>
  <si>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</si>
  <si>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</si>
  <si>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</si>
  <si>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</si>
  <si>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</si>
  <si>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</si>
  <si>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</si>
  <si>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</si>
  <si>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</si>
  <si>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</si>
  <si>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</si>
  <si>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</si>
  <si>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</si>
  <si>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</si>
  <si>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</si>
  <si>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</si>
  <si>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</si>
  <si>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</si>
  <si>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</si>
  <si>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</si>
  <si>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</si>
  <si>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</si>
  <si>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</si>
  <si>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</si>
  <si>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</si>
  <si>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</si>
  <si>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</si>
  <si>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</si>
  <si>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</si>
  <si>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</si>
  <si>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</si>
  <si>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</si>
  <si>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</si>
  <si>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</si>
  <si>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</si>
  <si>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</si>
  <si>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</si>
  <si>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</si>
  <si>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</si>
  <si>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</si>
  <si>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</si>
  <si>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</si>
  <si>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</si>
  <si>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</si>
  <si>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</si>
  <si>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</si>
  <si>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</si>
  <si>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</si>
  <si>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</si>
  <si>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</si>
  <si>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</si>
  <si>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</si>
  <si>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</si>
  <si>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</si>
  <si>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</si>
  <si>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</si>
  <si>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</si>
  <si>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</si>
  <si>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</si>
  <si>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</si>
  <si>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</si>
  <si>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</si>
  <si>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</si>
  <si>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</si>
  <si>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</si>
  <si>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</si>
  <si>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</si>
  <si>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</si>
  <si>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</si>
  <si>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</si>
  <si>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</si>
  <si>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</si>
  <si>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</si>
  <si>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</si>
  <si>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</si>
  <si>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</si>
  <si>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</si>
  <si>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</si>
  <si>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</si>
  <si>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</si>
  <si>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</si>
  <si>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</si>
  <si>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</si>
  <si>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</si>
  <si>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</si>
  <si>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</si>
  <si>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</si>
  <si>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</si>
  <si>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</si>
  <si>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</si>
  <si>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</si>
  <si>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</si>
  <si>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</si>
  <si>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</si>
  <si>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</si>
  <si>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</si>
  <si>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</si>
  <si>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</si>
  <si>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</si>
  <si>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</si>
  <si>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</si>
  <si>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</si>
  <si>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</si>
  <si>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</si>
  <si>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</si>
  <si>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</si>
  <si>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</si>
  <si>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</si>
  <si>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</si>
  <si>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</si>
  <si>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</si>
  <si>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</si>
  <si>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</si>
  <si>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</si>
  <si>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</si>
  <si>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</si>
  <si>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</si>
  <si>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</si>
  <si>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</si>
  <si>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</si>
  <si>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</si>
  <si>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</si>
  <si>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</si>
  <si>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</si>
  <si>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</si>
  <si>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</si>
  <si>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</si>
  <si>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</si>
  <si>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</si>
  <si>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</si>
  <si>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</si>
  <si>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</si>
  <si>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</si>
  <si>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</si>
  <si>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</si>
  <si>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</si>
  <si>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</si>
  <si>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</si>
  <si>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</si>
  <si>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</si>
  <si>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</si>
  <si>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</si>
  <si>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</si>
  <si>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</si>
  <si>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</si>
  <si>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</si>
  <si>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</si>
  <si>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</si>
  <si>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</si>
  <si>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</si>
  <si>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</si>
  <si>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</si>
  <si>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</si>
  <si>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</si>
  <si>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</si>
  <si>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</si>
  <si>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</si>
  <si>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</si>
  <si>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</si>
  <si>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</si>
  <si>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</si>
  <si>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</si>
  <si>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</si>
  <si>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</si>
  <si>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</si>
  <si>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</si>
  <si>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</si>
  <si>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</si>
  <si>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</si>
  <si>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</si>
  <si>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</si>
  <si>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</si>
  <si>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</si>
  <si>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</si>
  <si>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</si>
  <si>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</si>
  <si>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</si>
  <si>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</si>
  <si>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</si>
  <si>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</si>
  <si>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</si>
  <si>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</si>
  <si>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</si>
  <si>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</si>
  <si>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</si>
  <si>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</si>
  <si>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</si>
  <si>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</si>
  <si>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</si>
  <si>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</si>
  <si>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</si>
  <si>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</si>
  <si>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</si>
  <si>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</si>
  <si>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</si>
  <si>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</si>
  <si>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</si>
  <si>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</si>
  <si>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</si>
  <si>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</si>
  <si>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</si>
  <si>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</si>
  <si>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</si>
  <si>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</si>
  <si>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</si>
  <si>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</si>
  <si>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</si>
  <si>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</si>
  <si>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</si>
  <si>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</si>
  <si>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</si>
  <si>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</si>
  <si>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</si>
  <si>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</si>
  <si>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</si>
  <si>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</si>
  <si>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</si>
  <si>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</si>
  <si>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</si>
  <si>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</si>
  <si>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</si>
  <si>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</si>
  <si>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</si>
  <si>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</si>
  <si>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</si>
  <si>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</si>
  <si>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</si>
  <si>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</si>
  <si>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</si>
  <si>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</si>
  <si>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</si>
  <si>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</si>
  <si>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</si>
  <si>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</si>
  <si>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</si>
  <si>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</si>
  <si>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</si>
  <si>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</si>
  <si>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</si>
  <si>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</si>
  <si>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</si>
  <si>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</si>
  <si>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</si>
  <si>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</si>
  <si>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</si>
  <si>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</si>
  <si>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</si>
  <si>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</si>
  <si>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</si>
  <si>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</si>
  <si>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</si>
  <si>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</si>
  <si>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</si>
  <si>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</si>
  <si>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</si>
  <si>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</si>
  <si>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</si>
  <si>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</si>
  <si>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</si>
  <si>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</si>
  <si>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</si>
  <si>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</si>
  <si>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</si>
  <si>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</si>
  <si>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</si>
  <si>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</si>
  <si>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</si>
  <si>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</si>
  <si>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</si>
  <si>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</si>
  <si>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</si>
  <si>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</si>
  <si>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</si>
  <si>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</si>
  <si>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</si>
  <si>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</si>
  <si>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</si>
  <si>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</si>
  <si>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</si>
  <si>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</si>
  <si>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</si>
  <si>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</si>
  <si>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</si>
  <si>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</si>
  <si>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</si>
  <si>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</si>
  <si>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</si>
  <si>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</si>
  <si>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</si>
  <si>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</si>
  <si>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</si>
  <si>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</si>
  <si>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</si>
  <si>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</si>
  <si>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</si>
  <si>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</si>
  <si>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</si>
  <si>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</si>
  <si>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</si>
  <si>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</si>
  <si>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</si>
  <si>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</si>
  <si>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</si>
  <si>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</si>
  <si>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</si>
  <si>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</si>
  <si>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</si>
  <si>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</si>
  <si>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</si>
  <si>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</si>
  <si>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</si>
  <si>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</si>
  <si>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</si>
  <si>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</si>
  <si>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</si>
  <si>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</si>
  <si>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</si>
  <si>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</si>
  <si>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</si>
  <si>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</si>
  <si>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</si>
  <si>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</si>
  <si>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</si>
  <si>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</si>
  <si>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</si>
  <si>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</si>
  <si>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</si>
  <si>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</si>
  <si>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</si>
  <si>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</si>
  <si>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</si>
  <si>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</si>
  <si>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</si>
  <si>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</si>
  <si>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</si>
  <si>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</si>
  <si>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</si>
  <si>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</si>
  <si>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</si>
  <si>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</si>
  <si>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</si>
  <si>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</si>
  <si>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</si>
  <si>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</si>
  <si>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</si>
  <si>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</si>
  <si>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</si>
  <si>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</si>
  <si>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</si>
  <si>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</si>
  <si>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</si>
  <si>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</si>
  <si>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</si>
  <si>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</si>
  <si>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</si>
  <si>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</si>
  <si>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</si>
  <si>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</si>
  <si>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</si>
  <si>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</si>
  <si>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</si>
  <si>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</si>
  <si>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</si>
  <si>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</si>
  <si>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</si>
  <si>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</si>
  <si>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</si>
  <si>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</si>
  <si>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</si>
  <si>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</si>
  <si>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</si>
  <si>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</si>
  <si>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</si>
  <si>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</si>
  <si>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</si>
  <si>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</si>
  <si>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</si>
  <si>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</si>
  <si>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</si>
  <si>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</si>
  <si>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</si>
  <si>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</si>
  <si>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</si>
  <si>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</si>
  <si>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</si>
  <si>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</si>
  <si>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</si>
  <si>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</si>
  <si>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</si>
  <si>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</si>
  <si>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</si>
  <si>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</si>
  <si>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</si>
  <si>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</si>
  <si>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</si>
  <si>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</si>
  <si>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</si>
  <si>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</si>
  <si>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</si>
  <si>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</si>
  <si>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</si>
  <si>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</si>
  <si>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</si>
  <si>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</si>
  <si>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</si>
  <si>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</si>
  <si>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</si>
  <si>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</si>
  <si>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</si>
  <si>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</si>
  <si>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</si>
  <si>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</si>
  <si>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</si>
  <si>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</si>
  <si>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</si>
  <si>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</si>
  <si>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</si>
  <si>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</si>
  <si>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</si>
  <si>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</si>
  <si>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</si>
  <si>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</si>
  <si>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</si>
  <si>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</si>
  <si>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</si>
  <si>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</si>
  <si>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</si>
  <si>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</si>
  <si>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</si>
  <si>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</si>
  <si>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</si>
  <si>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</si>
  <si>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</si>
  <si>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</si>
  <si>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</si>
  <si>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</si>
  <si>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</si>
  <si>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</si>
  <si>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</si>
  <si>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</si>
  <si>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</si>
  <si>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</si>
  <si>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</si>
  <si>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</si>
  <si>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</si>
  <si>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</si>
  <si>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</si>
  <si>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</si>
  <si>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</si>
  <si>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</si>
  <si>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</si>
  <si>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</si>
  <si>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</si>
  <si>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</si>
  <si>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</si>
  <si>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</si>
  <si>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</si>
  <si>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</si>
  <si>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</si>
  <si>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</si>
  <si>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</si>
  <si>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</si>
  <si>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</si>
  <si>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</si>
  <si>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</si>
  <si>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</si>
  <si>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</si>
  <si>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</si>
  <si>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</si>
  <si>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</si>
  <si>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</si>
  <si>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</si>
  <si>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</si>
  <si>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</si>
  <si>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</si>
  <si>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</si>
  <si>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</si>
  <si>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</si>
  <si>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</si>
  <si>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</si>
  <si>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</si>
  <si>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</si>
  <si>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</si>
  <si>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</si>
  <si>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</si>
  <si>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</si>
  <si>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</si>
  <si>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</si>
  <si>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</si>
  <si>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</si>
  <si>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</si>
  <si>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</si>
  <si>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</si>
  <si>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</si>
  <si>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</si>
  <si>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</si>
  <si>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</si>
  <si>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</si>
  <si>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</si>
  <si>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</si>
  <si>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</si>
  <si>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</si>
  <si>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</si>
  <si>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</si>
  <si>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</si>
  <si>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</si>
  <si>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</si>
  <si>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</si>
  <si>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</si>
  <si>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</si>
  <si>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</si>
  <si>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</si>
  <si>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</si>
  <si>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</si>
  <si>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</si>
  <si>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</si>
  <si>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</si>
  <si>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</si>
  <si>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</si>
  <si>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</si>
  <si>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</si>
  <si>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</si>
  <si>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</si>
  <si>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</si>
  <si>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</si>
  <si>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</si>
  <si>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</si>
  <si>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</si>
  <si>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</si>
  <si>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</si>
  <si>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</si>
  <si>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</si>
  <si>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</si>
  <si>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</si>
  <si>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</si>
  <si>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</si>
  <si>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</si>
  <si>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</si>
  <si>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</si>
  <si>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</si>
  <si>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</si>
  <si>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</si>
  <si>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</si>
  <si>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</si>
  <si>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</si>
  <si>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</si>
  <si>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</si>
  <si>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</si>
  <si>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</si>
  <si>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</si>
  <si>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</si>
  <si>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</si>
  <si>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</si>
  <si>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</si>
  <si>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</si>
  <si>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</si>
  <si>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</si>
  <si>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</si>
  <si>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</si>
  <si>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</si>
  <si>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</si>
  <si>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</si>
  <si>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</si>
  <si>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</si>
  <si>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</si>
  <si>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</si>
  <si>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</si>
  <si>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</si>
  <si>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</si>
  <si>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</si>
  <si>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</si>
  <si>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</si>
  <si>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</si>
  <si>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</si>
  <si>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</si>
  <si>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</si>
  <si>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</si>
  <si>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</si>
  <si>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</si>
  <si>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</si>
  <si>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</si>
  <si>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</si>
  <si>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</si>
  <si>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</si>
  <si>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</si>
  <si>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</si>
  <si>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</si>
  <si>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</si>
  <si>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</si>
  <si>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</si>
  <si>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</si>
  <si>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</si>
  <si>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</si>
  <si>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</si>
  <si>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</si>
  <si>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</si>
  <si>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</si>
  <si>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</si>
  <si>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</si>
  <si>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</si>
  <si>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</si>
  <si>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</si>
  <si>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</si>
  <si>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</si>
  <si>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</si>
  <si>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</si>
  <si>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</si>
  <si>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</si>
  <si>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</si>
  <si>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</si>
  <si>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</si>
  <si>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</si>
  <si>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</si>
  <si>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</si>
  <si>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</si>
  <si>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</si>
  <si>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</si>
  <si>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</si>
  <si>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</si>
  <si>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</si>
  <si>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</si>
  <si>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</si>
  <si>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</si>
  <si>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</si>
  <si>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</si>
  <si>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</si>
  <si>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</si>
  <si>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</si>
  <si>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</si>
  <si>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</si>
  <si>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</si>
  <si>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</si>
  <si>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</si>
  <si>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</si>
  <si>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</si>
  <si>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</si>
  <si>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</si>
  <si>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</si>
  <si>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</si>
  <si>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</si>
  <si>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</si>
  <si>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</si>
  <si>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</si>
  <si>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</si>
  <si>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</si>
  <si>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</si>
  <si>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</si>
  <si>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</si>
  <si>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</si>
  <si>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</si>
  <si>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</si>
  <si>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</si>
  <si>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</si>
  <si>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</si>
  <si>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</si>
  <si>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</si>
  <si>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</si>
  <si>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</si>
  <si>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</si>
  <si>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</si>
  <si>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</si>
  <si>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</si>
  <si>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</si>
  <si>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</si>
  <si>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</si>
  <si>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</si>
  <si>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</si>
  <si>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</si>
  <si>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</si>
  <si>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</si>
  <si>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</si>
  <si>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</si>
  <si>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</si>
  <si>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</si>
  <si>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</si>
  <si>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</si>
  <si>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</si>
  <si>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</si>
  <si>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</si>
  <si>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</si>
  <si>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</si>
  <si>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</si>
  <si>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</si>
  <si>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</si>
  <si>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</si>
  <si>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</si>
  <si>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</si>
  <si>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</si>
  <si>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</si>
  <si>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</si>
  <si>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</si>
  <si>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</si>
  <si>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</si>
  <si>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</si>
  <si>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</si>
  <si>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</si>
  <si>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</si>
  <si>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</si>
  <si>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</si>
  <si>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</si>
  <si>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</si>
  <si>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</si>
  <si>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</si>
  <si>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</si>
  <si>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</si>
  <si>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</si>
  <si>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</si>
  <si>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</si>
  <si>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</si>
  <si>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</si>
  <si>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</si>
  <si>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</si>
  <si>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</si>
  <si>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</si>
  <si>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</si>
  <si>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</si>
  <si>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</si>
  <si>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</si>
  <si>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</si>
  <si>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</si>
  <si>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</si>
  <si>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</si>
  <si>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</si>
  <si>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</si>
  <si>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</si>
  <si>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</si>
  <si>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</si>
  <si>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</si>
  <si>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</si>
  <si>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</si>
  <si>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</si>
  <si>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</si>
  <si>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</si>
  <si>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</si>
  <si>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</si>
  <si>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</si>
  <si>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</si>
  <si>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</si>
  <si>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</si>
  <si>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</si>
  <si>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</si>
  <si>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</si>
  <si>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</si>
  <si>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</si>
  <si>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</si>
  <si>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</si>
  <si>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</si>
  <si>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</si>
  <si>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</si>
  <si>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</si>
  <si>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</si>
  <si>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</si>
  <si>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</si>
  <si>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</si>
  <si>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</si>
  <si>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</si>
  <si>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</si>
  <si>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</si>
  <si>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</si>
  <si>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</si>
  <si>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</si>
  <si>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</si>
  <si>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</si>
  <si>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</si>
  <si>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</si>
  <si>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</si>
  <si>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</si>
  <si>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</si>
  <si>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</si>
  <si>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</si>
  <si>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</si>
  <si>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</si>
  <si>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</si>
  <si>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</si>
  <si>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</si>
  <si>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</si>
  <si>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</si>
  <si>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</si>
  <si>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</si>
  <si>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</si>
  <si>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</si>
  <si>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</si>
  <si>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</si>
  <si>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</si>
  <si>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</si>
  <si>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</si>
  <si>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</si>
  <si>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</si>
  <si>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</si>
  <si>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</si>
  <si>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</si>
  <si>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</si>
  <si>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</si>
  <si>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</si>
  <si>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</si>
  <si>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</si>
  <si>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</si>
  <si>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</si>
  <si>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</si>
  <si>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</si>
  <si>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</si>
  <si>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</si>
  <si>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</si>
  <si>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</si>
  <si>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</si>
  <si>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</si>
  <si>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</si>
  <si>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</si>
  <si>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</si>
  <si>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</si>
  <si>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</si>
  <si>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</si>
  <si>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</si>
  <si>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</si>
  <si>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</si>
  <si>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</si>
  <si>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</si>
  <si>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</si>
  <si>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</si>
  <si>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</si>
  <si>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</si>
  <si>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</si>
  <si>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</si>
  <si>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</si>
  <si>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</si>
  <si>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</si>
  <si>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</si>
  <si>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</si>
  <si>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</si>
  <si>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</si>
  <si>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</si>
  <si>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</si>
  <si>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</si>
  <si>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</si>
  <si>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</si>
  <si>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</si>
  <si>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</si>
  <si>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</si>
  <si>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</si>
  <si>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</si>
  <si>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</si>
  <si>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</si>
  <si>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</si>
  <si>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</si>
  <si>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</si>
  <si>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</si>
  <si>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</si>
  <si>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</si>
  <si>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</si>
  <si>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</si>
  <si>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</si>
  <si>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</si>
  <si>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</si>
  <si>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</si>
  <si>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</si>
  <si>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</si>
  <si>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</si>
  <si>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</si>
  <si>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</si>
  <si>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</si>
  <si>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</si>
  <si>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</si>
  <si>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</si>
  <si>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</si>
  <si>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</si>
  <si>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</si>
  <si>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</si>
  <si>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</si>
  <si>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</si>
  <si>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</si>
  <si>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</si>
  <si>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</si>
  <si>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</si>
  <si>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</si>
  <si>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</si>
  <si>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</si>
  <si>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</si>
  <si>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</si>
  <si>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</si>
  <si>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</si>
  <si>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</si>
  <si>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</si>
  <si>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</si>
  <si>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</si>
  <si>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</si>
  <si>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</si>
  <si>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</si>
  <si>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</si>
  <si>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</si>
  <si>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</si>
  <si>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</si>
  <si>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</si>
  <si>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</si>
  <si>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</si>
  <si>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</si>
  <si>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</si>
  <si>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</si>
  <si>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</si>
  <si>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</si>
  <si>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</si>
  <si>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</si>
  <si>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</si>
  <si>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</si>
  <si>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</si>
  <si>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</si>
  <si>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</si>
  <si>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</si>
  <si>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</si>
  <si>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</si>
  <si>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</si>
  <si>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</si>
  <si>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</si>
  <si>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</si>
  <si>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</si>
  <si>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</si>
  <si>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</si>
  <si>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</si>
  <si>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</si>
  <si>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</si>
  <si>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</si>
  <si>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</si>
  <si>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</si>
  <si>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</si>
  <si>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</si>
  <si>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</si>
  <si>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</si>
  <si>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</si>
  <si>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</si>
  <si>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</si>
  <si>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</si>
  <si>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</si>
  <si>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</si>
  <si>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</si>
  <si>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</si>
  <si>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</si>
  <si>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</si>
  <si>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</si>
  <si>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</si>
  <si>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</si>
  <si>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</si>
  <si>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</si>
  <si>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</si>
  <si>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</si>
  <si>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</si>
  <si>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</si>
  <si>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</si>
  <si>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</si>
  <si>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</si>
  <si>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</si>
  <si>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</si>
  <si>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</si>
  <si>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</si>
  <si>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</si>
  <si>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</si>
  <si>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</si>
  <si>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</si>
  <si>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</si>
  <si>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</si>
  <si>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</si>
  <si>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</si>
  <si>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</si>
  <si>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</si>
  <si>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</si>
  <si>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</si>
  <si>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</si>
  <si>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</si>
  <si>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</si>
  <si>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</si>
  <si>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</si>
  <si>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</si>
  <si>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</si>
  <si>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</si>
  <si>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</si>
  <si>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</si>
  <si>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</si>
  <si>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</si>
  <si>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</si>
  <si>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</si>
  <si>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</si>
  <si>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</si>
  <si>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</si>
  <si>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</si>
  <si>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</si>
  <si>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</si>
  <si>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</si>
  <si>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</si>
  <si>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</si>
  <si>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</si>
  <si>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</si>
  <si>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</si>
  <si>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</si>
  <si>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</si>
  <si>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</si>
  <si>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</si>
  <si>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</si>
  <si>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</si>
  <si>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</si>
  <si>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</si>
  <si>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</si>
  <si>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</si>
  <si>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</si>
  <si>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</si>
  <si>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</si>
  <si>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</si>
  <si>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</si>
  <si>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</si>
  <si>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</si>
  <si>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</si>
  <si>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</si>
  <si>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</si>
  <si>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</si>
  <si>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</si>
  <si>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</si>
  <si>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</si>
  <si>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</si>
  <si>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</si>
  <si>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</si>
  <si>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</si>
  <si>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</si>
  <si>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</si>
  <si>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</si>
  <si>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</si>
  <si>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</si>
  <si>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</si>
  <si>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</si>
  <si>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</si>
  <si>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</si>
  <si>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</si>
  <si>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</si>
  <si>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</si>
  <si>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</si>
  <si>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</si>
  <si>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</si>
  <si>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</si>
  <si>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</si>
  <si>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</si>
  <si>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</si>
  <si>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</si>
  <si>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</si>
  <si>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</si>
  <si>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</si>
  <si>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</si>
  <si>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</si>
  <si>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</si>
  <si>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</si>
  <si>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</si>
  <si>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</si>
  <si>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</si>
  <si>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</si>
  <si>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</si>
  <si>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</si>
  <si>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</si>
  <si>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</si>
  <si>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</si>
  <si>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</si>
  <si>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</si>
  <si>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</si>
  <si>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</si>
  <si>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</si>
  <si>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</si>
  <si>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</si>
  <si>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</si>
  <si>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</si>
  <si>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</si>
  <si>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</si>
  <si>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</si>
  <si>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</si>
  <si>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</si>
  <si>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</si>
  <si>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</si>
  <si>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</si>
  <si>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</si>
  <si>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</si>
  <si>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</si>
  <si>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</si>
  <si>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</si>
  <si>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</si>
  <si>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</si>
  <si>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</si>
  <si>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</si>
  <si>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</si>
  <si>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</si>
  <si>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</si>
  <si>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</si>
  <si>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</si>
  <si>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</si>
  <si>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</si>
  <si>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</si>
  <si>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</si>
  <si>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</si>
  <si>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</si>
  <si>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</si>
  <si>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</si>
  <si>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</si>
  <si>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</si>
  <si>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</si>
  <si>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</si>
  <si>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</si>
  <si>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</si>
  <si>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</si>
  <si>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</si>
  <si>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</si>
  <si>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</si>
  <si>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</si>
  <si>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</si>
  <si>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</si>
  <si>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</si>
  <si>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</si>
  <si>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</si>
  <si>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</si>
  <si>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</si>
  <si>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</si>
  <si>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</si>
  <si>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</si>
  <si>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</si>
  <si>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</si>
  <si>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</si>
  <si>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</si>
  <si>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</si>
  <si>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</si>
  <si>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</si>
  <si>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</si>
  <si>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</si>
  <si>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</si>
  <si>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</si>
  <si>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</si>
  <si>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</si>
  <si>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</si>
  <si>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</si>
  <si>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</si>
  <si>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</si>
  <si>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</si>
  <si>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</si>
  <si>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</si>
  <si>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</si>
  <si>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</si>
  <si>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</si>
  <si>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</si>
  <si>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</si>
  <si>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</si>
  <si>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</si>
  <si>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</si>
  <si>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</si>
  <si>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</si>
  <si>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</si>
  <si>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</si>
  <si>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</si>
  <si>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</si>
  <si>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</si>
  <si>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</si>
  <si>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</si>
  <si>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</si>
  <si>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</si>
  <si>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</si>
  <si>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</si>
  <si>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</si>
  <si>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</si>
  <si>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</si>
  <si>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</si>
  <si>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</si>
  <si>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</si>
  <si>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</si>
  <si>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</si>
  <si>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</si>
  <si>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</si>
  <si>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</si>
  <si>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</si>
  <si>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</si>
  <si>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</si>
  <si>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</si>
  <si>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</si>
  <si>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</si>
  <si>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</si>
  <si>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</si>
  <si>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</si>
  <si>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</si>
  <si>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</si>
  <si>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</si>
  <si>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</si>
  <si>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</si>
  <si>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</si>
  <si>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</si>
  <si>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</si>
  <si>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</si>
  <si>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</si>
  <si>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</si>
  <si>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</si>
  <si>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</si>
  <si>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</si>
  <si>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</si>
  <si>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</si>
  <si>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</si>
  <si>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</si>
  <si>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</si>
  <si>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</si>
  <si>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</si>
  <si>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</si>
  <si>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</si>
  <si>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</si>
  <si>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</si>
  <si>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</si>
  <si>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</si>
  <si>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</si>
  <si>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</si>
  <si>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</si>
  <si>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</si>
  <si>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</si>
  <si>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</si>
  <si>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</si>
  <si>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</si>
  <si>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</si>
  <si>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</si>
  <si>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</si>
  <si>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</si>
  <si>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</si>
  <si>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</si>
  <si>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</si>
  <si>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</si>
  <si>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</si>
  <si>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</si>
  <si>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</si>
  <si>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</si>
  <si>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</si>
  <si>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</si>
  <si>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</si>
  <si>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</si>
  <si>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</si>
  <si>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</si>
  <si>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</si>
  <si>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</si>
  <si>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</si>
  <si>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</si>
  <si>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</si>
  <si>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</si>
  <si>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</si>
  <si>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</si>
  <si>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</si>
  <si>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</si>
  <si>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</si>
  <si>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</si>
  <si>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</si>
  <si>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</si>
  <si>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</si>
  <si>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</si>
  <si>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</si>
  <si>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</si>
  <si>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</si>
  <si>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</si>
  <si>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</si>
  <si>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</si>
  <si>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</si>
  <si>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</si>
  <si>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</si>
  <si>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</si>
  <si>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</si>
  <si>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</si>
  <si>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</si>
  <si>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</si>
  <si>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</si>
  <si>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</si>
  <si>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</si>
  <si>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</si>
  <si>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</si>
  <si>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</si>
  <si>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</si>
  <si>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</si>
  <si>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</si>
  <si>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</si>
  <si>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</si>
  <si>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</si>
  <si>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</si>
  <si>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</si>
  <si>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</si>
  <si>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</si>
  <si>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</si>
  <si>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</si>
  <si>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</si>
  <si>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</si>
  <si>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</si>
  <si>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</si>
  <si>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</si>
  <si>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</si>
  <si>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</si>
  <si>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</si>
  <si>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</si>
  <si>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</si>
  <si>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</si>
  <si>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</si>
  <si>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</si>
  <si>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</si>
  <si>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</si>
  <si>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</si>
  <si>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</si>
  <si>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</si>
  <si>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</si>
  <si>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</si>
  <si>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</si>
  <si>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</si>
  <si>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</si>
  <si>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</si>
  <si>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</si>
  <si>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</si>
  <si>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</si>
  <si>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</si>
  <si>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</si>
  <si>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</si>
  <si>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</si>
  <si>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</si>
  <si>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</si>
  <si>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</si>
  <si>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</si>
  <si>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</si>
  <si>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</si>
  <si>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</si>
  <si>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</si>
  <si>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</si>
  <si>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</si>
  <si>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</si>
  <si>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</si>
  <si>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</si>
  <si>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</si>
  <si>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</si>
  <si>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</si>
  <si>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</si>
  <si>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</si>
  <si>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</si>
  <si>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</si>
  <si>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</si>
  <si>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</si>
  <si>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</si>
  <si>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</si>
  <si>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</si>
  <si>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</si>
  <si>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</si>
  <si>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</si>
  <si>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</si>
  <si>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</si>
  <si>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</si>
  <si>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</si>
  <si>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</si>
  <si>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</si>
  <si>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</si>
  <si>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</si>
  <si>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</si>
  <si>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</si>
  <si>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</si>
  <si>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</si>
  <si>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</si>
  <si>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</si>
  <si>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</si>
  <si>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</si>
  <si>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</si>
  <si>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</si>
  <si>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</si>
  <si>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</si>
  <si>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</si>
  <si>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</si>
  <si>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</si>
  <si>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</si>
  <si>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</si>
  <si>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</si>
  <si>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</si>
  <si>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</si>
  <si>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</si>
  <si>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</si>
  <si>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</si>
  <si>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</si>
  <si>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</si>
  <si>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</si>
  <si>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</si>
  <si>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</si>
  <si>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</si>
  <si>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</si>
  <si>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</si>
  <si>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</si>
  <si>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</si>
  <si>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</si>
  <si>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</si>
  <si>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</si>
  <si>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</si>
  <si>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</si>
  <si>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</si>
  <si>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</si>
  <si>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</si>
  <si>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</si>
  <si>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</si>
  <si>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</si>
  <si>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</si>
  <si>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</si>
  <si>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</si>
  <si>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</si>
  <si>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</si>
  <si>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</si>
  <si>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</si>
  <si>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</si>
  <si>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</si>
  <si>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</si>
  <si>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</si>
  <si>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</si>
  <si>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</si>
  <si>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</si>
  <si>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</si>
  <si>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</si>
  <si>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</si>
  <si>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</si>
  <si>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</si>
  <si>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</si>
  <si>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</si>
  <si>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</si>
  <si>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</si>
  <si>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</si>
  <si>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</si>
  <si>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</si>
  <si>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</si>
  <si>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</si>
  <si>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</si>
  <si>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</si>
  <si>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</si>
  <si>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</si>
  <si>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</si>
  <si>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</si>
  <si>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</si>
  <si>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</si>
  <si>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</si>
  <si>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</si>
  <si>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</si>
  <si>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</si>
  <si>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</si>
  <si>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</si>
  <si>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</si>
  <si>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</si>
  <si>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</si>
  <si>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</si>
  <si>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</si>
  <si>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</si>
  <si>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</si>
  <si>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</si>
  <si>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</si>
  <si>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</si>
  <si>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</si>
  <si>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</si>
  <si>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</si>
  <si>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</si>
  <si>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</si>
  <si>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</si>
  <si>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</si>
  <si>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</si>
  <si>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</si>
  <si>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</si>
  <si>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</si>
  <si>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</si>
  <si>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</si>
  <si>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</si>
  <si>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</si>
  <si>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</si>
  <si>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</si>
  <si>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</si>
  <si>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</si>
  <si>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</si>
  <si>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</si>
  <si>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</si>
  <si>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</si>
  <si>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</si>
  <si>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</si>
  <si>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</si>
  <si>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</si>
  <si>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</si>
  <si>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</si>
  <si>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</si>
  <si>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</si>
  <si>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</si>
  <si>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</si>
  <si>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</si>
  <si>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</si>
  <si>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</si>
  <si>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</si>
  <si>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</si>
  <si>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</si>
  <si>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</si>
  <si>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</si>
  <si>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</si>
  <si>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</si>
  <si>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</si>
  <si>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</si>
  <si>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</si>
  <si>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</si>
  <si>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</si>
  <si>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</si>
  <si>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</si>
  <si>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</si>
  <si>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</si>
  <si>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</si>
  <si>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</si>
  <si>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</si>
  <si>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</si>
  <si>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</si>
  <si>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</si>
  <si>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</si>
  <si>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</si>
  <si>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</si>
  <si>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</si>
  <si>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</si>
  <si>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</si>
  <si>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</si>
  <si>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</si>
  <si>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</si>
  <si>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</si>
  <si>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</si>
  <si>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</si>
  <si>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</si>
  <si>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</si>
  <si>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</si>
  <si>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</si>
  <si>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</si>
  <si>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</si>
  <si>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</si>
  <si>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</si>
  <si>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</si>
  <si>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</si>
  <si>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</si>
  <si>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</si>
  <si>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</si>
  <si>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</si>
  <si>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</si>
  <si>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</si>
  <si>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</si>
  <si>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</si>
  <si>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</si>
  <si>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</si>
  <si>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</si>
  <si>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</si>
  <si>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</si>
  <si>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</si>
  <si>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</si>
  <si>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</si>
  <si>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</si>
  <si>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</si>
  <si>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</si>
  <si>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</si>
  <si>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</si>
  <si>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</si>
  <si>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</si>
  <si>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</si>
  <si>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</si>
  <si>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</si>
  <si>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</si>
  <si>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</si>
  <si>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</si>
  <si>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</si>
  <si>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</si>
  <si>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</si>
  <si>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</si>
  <si>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</si>
  <si>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</si>
  <si>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</si>
  <si>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</si>
  <si>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</si>
  <si>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</si>
  <si>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</si>
  <si>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</si>
  <si>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</si>
  <si>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</si>
  <si>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</si>
  <si>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</si>
  <si>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</si>
  <si>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</si>
  <si>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</si>
  <si>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</si>
  <si>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</si>
  <si>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</si>
  <si>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</si>
  <si>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</si>
  <si>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</si>
  <si>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</si>
  <si>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</si>
  <si>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</si>
  <si>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</si>
  <si>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</si>
  <si>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</si>
  <si>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</si>
  <si>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</si>
  <si>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</si>
  <si>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</si>
  <si>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</si>
  <si>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</si>
  <si>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</si>
  <si>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</si>
  <si>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</si>
  <si>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</si>
  <si>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</si>
  <si>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</si>
  <si>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</si>
  <si>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</si>
  <si>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</si>
  <si>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</si>
  <si>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</si>
  <si>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</si>
  <si>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</si>
  <si>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</si>
  <si>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</si>
  <si>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</si>
  <si>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</si>
  <si>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</si>
  <si>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</si>
  <si>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</si>
  <si>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</si>
  <si>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</si>
  <si>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</si>
  <si>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</si>
  <si>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</si>
  <si>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</si>
  <si>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</si>
  <si>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</si>
  <si>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</si>
  <si>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</si>
  <si>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</si>
  <si>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</si>
  <si>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</si>
  <si>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</si>
  <si>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</si>
  <si>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</si>
  <si>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</si>
  <si>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</si>
  <si>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</si>
  <si>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</si>
  <si>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</si>
  <si>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</si>
  <si>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</si>
  <si>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</si>
  <si>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</si>
  <si>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</si>
  <si>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</si>
  <si>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</si>
  <si>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</si>
  <si>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</si>
  <si>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</si>
  <si>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</si>
  <si>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</si>
  <si>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</si>
  <si>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</si>
  <si>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</si>
  <si>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</si>
  <si>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</si>
  <si>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</si>
  <si>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</si>
  <si>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</si>
  <si>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</si>
  <si>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</si>
  <si>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</si>
  <si>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</si>
  <si>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</si>
  <si>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</si>
  <si>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</si>
  <si>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</si>
  <si>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</si>
  <si>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</si>
  <si>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</si>
  <si>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</si>
  <si>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</si>
  <si>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</si>
  <si>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</si>
  <si>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</si>
  <si>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</si>
  <si>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</si>
  <si>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</si>
  <si>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</si>
  <si>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</si>
  <si>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</si>
  <si>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</si>
  <si>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</si>
  <si>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</si>
  <si>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</si>
  <si>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</si>
  <si>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</si>
  <si>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</si>
  <si>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</si>
  <si>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</si>
  <si>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</si>
  <si>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</si>
  <si>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</si>
  <si>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</si>
  <si>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</si>
  <si>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</si>
  <si>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</si>
  <si>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</si>
  <si>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</si>
  <si>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</si>
  <si>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</si>
  <si>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</si>
  <si>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</si>
  <si>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</si>
  <si>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</si>
  <si>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</si>
  <si>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</si>
  <si>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</si>
  <si>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</si>
  <si>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</si>
  <si>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</si>
  <si>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</si>
  <si>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</si>
  <si>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</si>
  <si>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</si>
  <si>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</si>
  <si>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</si>
  <si>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</si>
  <si>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</si>
  <si>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</si>
  <si>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</si>
  <si>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</si>
  <si>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</si>
  <si>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</si>
  <si>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</si>
  <si>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</si>
  <si>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</si>
  <si>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</si>
  <si>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</si>
  <si>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</si>
  <si>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</si>
  <si>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</si>
  <si>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</si>
  <si>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</si>
  <si>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</si>
  <si>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</si>
  <si>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</si>
  <si>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</si>
  <si>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</si>
  <si>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</si>
  <si>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</si>
  <si>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</si>
  <si>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</si>
  <si>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</si>
  <si>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</si>
  <si>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</si>
  <si>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</si>
  <si>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</si>
  <si>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</si>
  <si>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</si>
  <si>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</si>
  <si>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</si>
  <si>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</si>
  <si>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</si>
  <si>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</si>
  <si>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</si>
  <si>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</si>
  <si>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</si>
  <si>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</si>
  <si>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</si>
  <si>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</si>
  <si>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</si>
  <si>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</si>
  <si>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</si>
  <si>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</si>
  <si>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</si>
  <si>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</si>
  <si>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</si>
  <si>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</si>
  <si>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</si>
  <si>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</si>
  <si>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</si>
  <si>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</si>
  <si>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</si>
  <si>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</si>
  <si>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</si>
  <si>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</si>
  <si>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</si>
  <si>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</si>
  <si>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</si>
  <si>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</si>
  <si>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</si>
  <si>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</si>
  <si>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</si>
  <si>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</si>
  <si>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</si>
  <si>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</si>
  <si>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</si>
  <si>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</si>
  <si>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</si>
  <si>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</si>
  <si>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</si>
  <si>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</si>
  <si>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</si>
  <si>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</si>
  <si>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</si>
  <si>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</si>
  <si>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</si>
  <si>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</si>
  <si>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</si>
  <si>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</si>
  <si>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</si>
  <si>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</si>
  <si>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</si>
  <si>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</si>
  <si>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</si>
  <si>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</si>
  <si>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</si>
  <si>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</si>
  <si>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</si>
  <si>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</si>
  <si>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</si>
  <si>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</si>
  <si>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</si>
  <si>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</si>
  <si>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</si>
  <si>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</si>
  <si>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</si>
  <si>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</si>
  <si>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</si>
  <si>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</si>
  <si>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</si>
  <si>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</si>
  <si>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</si>
  <si>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</si>
  <si>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</si>
  <si>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</si>
  <si>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</si>
  <si>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</si>
  <si>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</si>
  <si>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</si>
  <si>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</si>
  <si>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</si>
  <si>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</si>
  <si>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</si>
  <si>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</si>
  <si>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</si>
  <si>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</si>
  <si>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</si>
  <si>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</si>
  <si>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</si>
  <si>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</si>
  <si>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</si>
  <si>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</si>
  <si>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</si>
  <si>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</si>
  <si>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</si>
  <si>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</si>
  <si>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</si>
  <si>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</si>
  <si>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</si>
  <si>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</si>
  <si>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</si>
  <si>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</si>
  <si>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</si>
  <si>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</si>
  <si>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</si>
  <si>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</si>
  <si>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</si>
  <si>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</si>
  <si>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</si>
  <si>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</si>
  <si>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</si>
  <si>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</si>
  <si>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</si>
  <si>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</si>
  <si>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</si>
  <si>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</si>
  <si>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</si>
  <si>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</si>
  <si>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</si>
  <si>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</si>
  <si>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</si>
  <si>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</si>
  <si>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</si>
  <si>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</si>
  <si>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</si>
  <si>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</si>
  <si>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</si>
  <si>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</si>
  <si>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</si>
  <si>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</si>
  <si>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</si>
  <si>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</si>
  <si>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</si>
  <si>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</si>
  <si>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</si>
  <si>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</si>
  <si>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</si>
  <si>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</si>
  <si>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</si>
  <si>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</si>
  <si>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</si>
  <si>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</si>
  <si>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</si>
  <si>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</si>
  <si>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</si>
  <si>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</si>
  <si>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</si>
  <si>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</si>
  <si>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</si>
  <si>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</si>
  <si>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</si>
  <si>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</si>
  <si>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</si>
  <si>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</si>
  <si>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</si>
  <si>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</si>
  <si>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</si>
  <si>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</si>
  <si>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</si>
  <si>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</si>
  <si>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</si>
  <si>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</si>
  <si>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</si>
  <si>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</si>
  <si>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</si>
  <si>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</si>
  <si>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</si>
  <si>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</si>
  <si>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</si>
  <si>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</si>
  <si>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</si>
  <si>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</si>
  <si>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</si>
  <si>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</si>
  <si>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</si>
  <si>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</si>
  <si>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</si>
  <si>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</si>
  <si>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</si>
  <si>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</si>
  <si>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</si>
  <si>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</si>
  <si>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</si>
  <si>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</si>
  <si>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</si>
  <si>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</si>
  <si>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</si>
  <si>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</si>
  <si>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</si>
  <si>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</si>
  <si>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</si>
  <si>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</si>
  <si>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</si>
  <si>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</si>
  <si>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</si>
  <si>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</si>
  <si>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</si>
  <si>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</si>
  <si>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</si>
  <si>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</si>
  <si>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</si>
  <si>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</si>
  <si>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</si>
  <si>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</si>
  <si>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</si>
  <si>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</si>
  <si>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</si>
  <si>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</si>
  <si>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</si>
  <si>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</si>
  <si>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</si>
  <si>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</si>
  <si>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</si>
  <si>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</si>
  <si>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</si>
  <si>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</si>
  <si>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</si>
  <si>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</si>
  <si>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</si>
  <si>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</si>
  <si>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</si>
  <si>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</si>
  <si>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</si>
  <si>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</si>
  <si>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</si>
  <si>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</si>
  <si>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</si>
  <si>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</si>
  <si>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</si>
  <si>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</si>
  <si>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</si>
  <si>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</si>
  <si>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</si>
  <si>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</si>
  <si>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</si>
  <si>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</si>
  <si>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</si>
  <si>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</si>
  <si>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</si>
  <si>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</si>
  <si>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</si>
  <si>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</si>
  <si>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</si>
  <si>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</si>
  <si>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</si>
  <si>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</si>
  <si>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</si>
  <si>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</si>
  <si>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</si>
  <si>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</si>
  <si>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</si>
  <si>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</si>
  <si>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</si>
  <si>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</si>
  <si>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</si>
  <si>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</si>
  <si>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</si>
  <si>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</si>
  <si>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</si>
  <si>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</si>
  <si>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</si>
  <si>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</si>
  <si>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</si>
  <si>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</si>
  <si>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</si>
  <si>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</si>
  <si>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</si>
  <si>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</si>
  <si>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</si>
  <si>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</si>
  <si>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</si>
  <si>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</si>
  <si>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</si>
  <si>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</si>
  <si>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</si>
  <si>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</si>
  <si>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</si>
  <si>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</si>
  <si>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</si>
  <si>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</si>
  <si>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</si>
  <si>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</si>
  <si>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</si>
  <si>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</si>
  <si>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</si>
  <si>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</si>
  <si>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</si>
  <si>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</si>
  <si>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</si>
  <si>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</si>
  <si>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</si>
  <si>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</si>
  <si>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</si>
  <si>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</si>
  <si>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</si>
  <si>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</si>
  <si>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</si>
  <si>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</si>
  <si>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</si>
  <si>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</si>
  <si>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</si>
  <si>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</si>
  <si>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</si>
  <si>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</si>
  <si>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</si>
  <si>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</si>
  <si>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</si>
  <si>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</si>
  <si>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</si>
  <si>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</si>
  <si>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</si>
  <si>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</si>
  <si>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</si>
  <si>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</si>
  <si>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</si>
  <si>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</si>
  <si>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</si>
  <si>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</si>
  <si>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</si>
  <si>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</si>
  <si>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</si>
  <si>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</si>
  <si>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</si>
  <si>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</si>
  <si>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</si>
  <si>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</si>
  <si>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</si>
  <si>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</si>
  <si>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</si>
  <si>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</si>
  <si>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</si>
  <si>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</si>
  <si>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</si>
  <si>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</si>
  <si>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</si>
  <si>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</si>
  <si>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</si>
  <si>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</si>
  <si>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</si>
  <si>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</si>
  <si>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</si>
  <si>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</si>
  <si>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</si>
  <si>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</si>
  <si>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</si>
  <si>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</si>
  <si>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</si>
  <si>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</si>
  <si>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</si>
  <si>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</si>
  <si>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</si>
  <si>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</si>
  <si>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</si>
  <si>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</si>
  <si>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</si>
  <si>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</si>
  <si>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</si>
  <si>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</si>
  <si>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</si>
  <si>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</si>
  <si>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</si>
  <si>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</si>
  <si>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</si>
  <si>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</si>
  <si>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</si>
  <si>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</si>
  <si>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</si>
  <si>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</si>
  <si>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</si>
  <si>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</si>
  <si>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</si>
  <si>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</si>
  <si>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</si>
  <si>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</si>
  <si>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</si>
  <si>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</si>
  <si>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</si>
  <si>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</si>
  <si>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</si>
  <si>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</si>
  <si>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</si>
  <si>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</si>
  <si>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</si>
  <si>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</si>
  <si>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</si>
  <si>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</si>
  <si>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</si>
  <si>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</si>
  <si>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</si>
  <si>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</si>
  <si>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</si>
  <si>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</si>
  <si>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</si>
  <si>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</si>
  <si>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</si>
  <si>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</si>
  <si>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</si>
  <si>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</si>
  <si>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</si>
  <si>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</si>
  <si>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</si>
  <si>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</si>
  <si>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</si>
  <si>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</si>
  <si>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</si>
  <si>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</si>
  <si>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</si>
  <si>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</si>
  <si>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</si>
  <si>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</si>
  <si>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</si>
  <si>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</si>
  <si>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</si>
  <si>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</si>
  <si>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</si>
  <si>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</si>
  <si>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</si>
  <si>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</si>
  <si>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</si>
  <si>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</si>
  <si>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</si>
  <si>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</si>
  <si>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</si>
  <si>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</si>
  <si>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</si>
  <si>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</si>
  <si>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</si>
  <si>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</si>
  <si>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</si>
  <si>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</si>
  <si>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</si>
  <si>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</si>
  <si>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</si>
  <si>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</si>
  <si>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</si>
  <si>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</si>
  <si>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</si>
  <si>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</si>
  <si>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</si>
  <si>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</si>
  <si>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</si>
  <si>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</si>
  <si>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</si>
  <si>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</si>
  <si>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</si>
  <si>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</si>
  <si>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</si>
  <si>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</si>
  <si>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</si>
  <si>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</si>
  <si>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</si>
  <si>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</si>
  <si>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</si>
  <si>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</si>
  <si>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</si>
  <si>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</si>
  <si>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</si>
  <si>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</si>
  <si>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</si>
  <si>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</si>
  <si>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</si>
  <si>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</si>
  <si>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</si>
  <si>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</si>
  <si>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</si>
  <si>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</si>
  <si>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</si>
  <si>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</si>
  <si>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</si>
  <si>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</si>
  <si>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</si>
  <si>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</si>
  <si>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</si>
  <si>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</si>
  <si>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</si>
  <si>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</si>
  <si>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</si>
  <si>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</si>
  <si>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</si>
  <si>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</si>
  <si>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</si>
  <si>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</si>
  <si>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</si>
  <si>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</si>
  <si>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</si>
  <si>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</si>
  <si>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</si>
  <si>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</si>
  <si>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</si>
  <si>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</si>
  <si>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</si>
  <si>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</si>
  <si>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</si>
  <si>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</si>
  <si>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</si>
  <si>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</si>
  <si>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</si>
  <si>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</si>
  <si>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</si>
  <si>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</si>
  <si>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</si>
  <si>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</si>
  <si>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</si>
  <si>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</si>
  <si>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</si>
  <si>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</si>
  <si>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</si>
  <si>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</si>
  <si>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</si>
  <si>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</si>
  <si>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</si>
  <si>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</si>
  <si>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</si>
  <si>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</si>
  <si>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</si>
  <si>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</si>
  <si>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</si>
  <si>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</si>
  <si>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</si>
  <si>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</si>
  <si>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</si>
  <si>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</si>
  <si>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</si>
  <si>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</si>
  <si>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</si>
  <si>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</si>
  <si>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</si>
  <si>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</si>
  <si>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</si>
  <si>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</si>
  <si>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</si>
  <si>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</si>
  <si>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</si>
  <si>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</si>
  <si>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</si>
  <si>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</si>
  <si>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</si>
  <si>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</si>
  <si>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</si>
  <si>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</si>
  <si>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</si>
  <si>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</si>
  <si>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</si>
  <si>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</si>
  <si>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</si>
  <si>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</si>
  <si>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</si>
  <si>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</si>
  <si>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</si>
  <si>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</si>
  <si>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</si>
  <si>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</si>
  <si>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</si>
  <si>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</si>
  <si>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</si>
  <si>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</si>
  <si>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</si>
  <si>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</si>
  <si>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</si>
  <si>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</si>
  <si>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</si>
  <si>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</si>
  <si>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</si>
  <si>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</si>
  <si>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</si>
  <si>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</si>
  <si>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</si>
  <si>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</si>
  <si>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</si>
  <si>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</si>
  <si>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</si>
  <si>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</si>
  <si>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</si>
  <si>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</si>
  <si>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</si>
  <si>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</si>
  <si>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</si>
  <si>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</si>
  <si>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</si>
  <si>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</si>
  <si>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</si>
  <si>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</si>
  <si>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</si>
  <si>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</si>
  <si>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</si>
  <si>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</si>
  <si>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</si>
  <si>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</si>
  <si>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</si>
  <si>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</si>
  <si>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</si>
  <si>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</si>
  <si>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</si>
  <si>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</si>
  <si>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</si>
  <si>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</si>
  <si>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</si>
  <si>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</si>
  <si>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</si>
  <si>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</si>
  <si>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</si>
  <si>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</si>
  <si>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</si>
  <si>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</si>
  <si>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</si>
  <si>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</si>
  <si>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</si>
  <si>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</si>
  <si>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</si>
  <si>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</si>
  <si>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</si>
  <si>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</si>
  <si>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</si>
  <si>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</si>
  <si>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</si>
  <si>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</si>
  <si>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</si>
  <si>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</si>
  <si>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</si>
  <si>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</si>
  <si>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</si>
  <si>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</si>
  <si>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</si>
  <si>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</si>
  <si>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</si>
  <si>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</si>
  <si>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</si>
  <si>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</si>
  <si>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</si>
  <si>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</si>
  <si>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</si>
  <si>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</si>
  <si>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</si>
  <si>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</si>
  <si>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</si>
  <si>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</si>
  <si>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</si>
  <si>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</si>
  <si>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</si>
  <si>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</si>
  <si>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</si>
  <si>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</si>
  <si>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</si>
  <si>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</si>
  <si>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</si>
  <si>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</si>
  <si>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</si>
  <si>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</si>
  <si>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</si>
  <si>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</si>
  <si>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</si>
  <si>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</si>
  <si>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</si>
  <si>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</si>
  <si>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</si>
  <si>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</si>
  <si>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</si>
  <si>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</si>
  <si>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</si>
  <si>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</si>
  <si>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</si>
  <si>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</si>
  <si>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</si>
  <si>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</si>
  <si>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</si>
  <si>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</si>
  <si>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</si>
  <si>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</si>
  <si>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</si>
  <si>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</si>
  <si>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</si>
  <si>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</si>
  <si>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</si>
  <si>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</si>
  <si>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</si>
  <si>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</si>
  <si>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</si>
  <si>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</si>
  <si>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</si>
  <si>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</si>
  <si>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</si>
  <si>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</si>
  <si>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</si>
  <si>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</si>
  <si>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</si>
  <si>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</si>
  <si>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</si>
  <si>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</si>
  <si>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</si>
  <si>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</si>
  <si>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</si>
  <si>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</si>
  <si>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</si>
  <si>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</si>
  <si>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</si>
  <si>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</si>
  <si>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</si>
  <si>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</si>
  <si>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</si>
  <si>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</si>
  <si>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</si>
  <si>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</si>
  <si>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</si>
  <si>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</si>
  <si>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</si>
  <si>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</si>
  <si>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</si>
  <si>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</si>
  <si>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</si>
  <si>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</si>
  <si>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</si>
  <si>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</si>
  <si>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</si>
  <si>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</si>
  <si>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</si>
  <si>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</si>
  <si>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</si>
  <si>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</si>
  <si>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</si>
  <si>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</si>
  <si>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</si>
  <si>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</si>
  <si>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</si>
  <si>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</si>
  <si>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</si>
  <si>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</si>
  <si>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</si>
  <si>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</si>
  <si>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</si>
  <si>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</si>
  <si>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</si>
  <si>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</si>
  <si>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</si>
  <si>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</si>
  <si>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</si>
  <si>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</si>
  <si>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</si>
  <si>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</si>
  <si>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</si>
  <si>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</si>
  <si>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</si>
  <si>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</si>
  <si>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</si>
  <si>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</si>
  <si>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</si>
  <si>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</si>
  <si>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</si>
  <si>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</si>
  <si>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</si>
  <si>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</si>
  <si>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</si>
  <si>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</si>
  <si>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</si>
  <si>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</si>
  <si>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</si>
  <si>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</si>
  <si>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</si>
  <si>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</si>
  <si>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</si>
  <si>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</si>
  <si>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</si>
  <si>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</si>
  <si>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</si>
  <si>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</si>
  <si>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</si>
  <si>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</si>
  <si>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</si>
  <si>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</si>
  <si>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</si>
  <si>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</si>
  <si>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</si>
  <si>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</si>
  <si>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</si>
  <si>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</si>
  <si>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</si>
  <si>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</si>
  <si>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</si>
  <si>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</si>
  <si>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</si>
  <si>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</si>
  <si>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</si>
  <si>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</si>
  <si>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</si>
  <si>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</si>
  <si>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</si>
  <si>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</si>
  <si>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</si>
  <si>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</si>
  <si>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</si>
  <si>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</si>
  <si>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</si>
  <si>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</si>
  <si>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</si>
  <si>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</si>
  <si>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</si>
  <si>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</si>
  <si>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</si>
  <si>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</si>
  <si>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</si>
  <si>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</si>
  <si>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</si>
  <si>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</si>
  <si>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</si>
  <si>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</si>
  <si>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</si>
  <si>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</si>
  <si>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</si>
  <si>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</si>
  <si>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</si>
  <si>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</si>
  <si>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</si>
  <si>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</si>
  <si>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</si>
  <si>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</si>
  <si>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</si>
  <si>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</si>
  <si>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</si>
  <si>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</si>
  <si>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</si>
  <si>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</si>
  <si>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</si>
  <si>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</si>
  <si>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</si>
  <si>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</si>
  <si>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</si>
  <si>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</si>
  <si>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</si>
  <si>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</si>
  <si>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</si>
  <si>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</si>
  <si>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</si>
  <si>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</si>
  <si>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</si>
  <si>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</si>
  <si>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</si>
  <si>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</si>
  <si>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</si>
  <si>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</si>
  <si>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</si>
  <si>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</si>
  <si>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</si>
  <si>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</si>
  <si>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</si>
  <si>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</si>
  <si>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</si>
  <si>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</si>
  <si>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</si>
  <si>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</si>
  <si>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</si>
  <si>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</si>
  <si>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</si>
  <si>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</si>
  <si>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</si>
  <si>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</si>
  <si>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</si>
  <si>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</si>
  <si>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</si>
  <si>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</si>
  <si>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</si>
  <si>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</si>
  <si>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</si>
  <si>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</si>
  <si>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</si>
  <si>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</si>
  <si>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</si>
  <si>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</si>
  <si>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</si>
  <si>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</si>
  <si>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</si>
  <si>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</si>
  <si>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</si>
  <si>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</si>
  <si>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</si>
  <si>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</si>
  <si>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</si>
  <si>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</si>
  <si>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</si>
  <si>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</si>
  <si>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</si>
  <si>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</si>
  <si>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</si>
  <si>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</si>
  <si>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</si>
  <si>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</si>
  <si>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</si>
  <si>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</si>
  <si>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</si>
  <si>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</si>
  <si>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</si>
  <si>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</si>
  <si>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</si>
  <si>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</si>
  <si>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</si>
  <si>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</si>
  <si>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</si>
  <si>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</si>
  <si>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</si>
  <si>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</si>
  <si>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</si>
  <si>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</si>
  <si>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</si>
  <si>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</si>
  <si>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</si>
  <si>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</si>
  <si>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</si>
  <si>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</si>
  <si>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</si>
  <si>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</si>
  <si>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</si>
  <si>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</si>
  <si>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</si>
  <si>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</si>
  <si>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</si>
  <si>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</si>
  <si>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</si>
  <si>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</si>
  <si>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</si>
  <si>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</si>
  <si>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</si>
  <si>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</si>
  <si>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</si>
  <si>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</si>
  <si>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</si>
  <si>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</si>
  <si>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</si>
  <si>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</si>
  <si>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</si>
  <si>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</si>
  <si>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</si>
  <si>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</si>
  <si>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</si>
  <si>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</si>
  <si>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</si>
  <si>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</si>
  <si>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</si>
  <si>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</si>
  <si>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</si>
  <si>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</si>
  <si>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</si>
  <si>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</si>
  <si>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</si>
  <si>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</si>
  <si>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</si>
  <si>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</si>
  <si>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</si>
  <si>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</si>
  <si>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</si>
  <si>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</si>
  <si>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</si>
  <si>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</si>
  <si>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</si>
  <si>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</si>
  <si>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</si>
  <si>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</si>
  <si>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</si>
  <si>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</si>
  <si>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</si>
  <si>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</si>
  <si>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</si>
  <si>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</si>
  <si>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</si>
  <si>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</si>
  <si>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</si>
  <si>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</si>
  <si>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</si>
  <si>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</si>
  <si>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</si>
  <si>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</si>
  <si>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</si>
  <si>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</si>
  <si>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</si>
  <si>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</si>
  <si>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</si>
  <si>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</si>
  <si>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</si>
  <si>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</si>
  <si>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</si>
  <si>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</si>
  <si>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</si>
  <si>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</si>
  <si>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</si>
  <si>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</si>
  <si>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</si>
  <si>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</si>
  <si>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</si>
  <si>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</si>
  <si>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</si>
  <si>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</si>
  <si>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</si>
  <si>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</si>
  <si>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</si>
  <si>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</si>
  <si>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</si>
  <si>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</si>
  <si>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</si>
  <si>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</si>
  <si>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</si>
  <si>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</si>
  <si>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</si>
  <si>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</si>
  <si>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</si>
  <si>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</si>
  <si>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</si>
  <si>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</si>
  <si>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</si>
  <si>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</si>
  <si>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</si>
  <si>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</si>
  <si>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</si>
  <si>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</si>
  <si>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</si>
  <si>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</si>
  <si>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</si>
  <si>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</si>
  <si>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</si>
  <si>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</si>
  <si>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</si>
  <si>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</si>
  <si>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</si>
  <si>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</si>
  <si>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</si>
  <si>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</si>
  <si>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</si>
  <si>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</si>
  <si>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</si>
  <si>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</si>
  <si>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</si>
  <si>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</si>
  <si>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</si>
  <si>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</si>
  <si>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</si>
  <si>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</si>
  <si>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</si>
  <si>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</si>
  <si>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</si>
  <si>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</si>
  <si>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</si>
  <si>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</si>
  <si>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</si>
  <si>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</si>
  <si>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</si>
  <si>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</si>
  <si>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</si>
  <si>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</si>
  <si>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</si>
  <si>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</si>
  <si>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</si>
  <si>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</si>
  <si>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</si>
  <si>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</si>
  <si>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</si>
  <si>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</si>
  <si>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</si>
  <si>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</si>
  <si>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</si>
  <si>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</si>
  <si>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</si>
  <si>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</si>
  <si>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</si>
  <si>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</si>
  <si>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</si>
  <si>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</si>
  <si>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</si>
  <si>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</si>
  <si>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</si>
  <si>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</si>
  <si>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</si>
  <si>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</si>
  <si>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</si>
  <si>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</si>
  <si>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</si>
  <si>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</si>
  <si>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</si>
  <si>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</si>
  <si>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</si>
  <si>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</si>
  <si>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</si>
  <si>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</si>
  <si>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</si>
  <si>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</si>
  <si>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</si>
  <si>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</si>
  <si>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</si>
  <si>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</si>
  <si>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</si>
  <si>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</si>
  <si>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</si>
  <si>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</si>
  <si>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</si>
  <si>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</si>
  <si>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</si>
  <si>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</si>
  <si>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</si>
  <si>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</si>
  <si>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</si>
  <si>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</si>
  <si>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</si>
  <si>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</si>
  <si>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</si>
  <si>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</si>
  <si>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</si>
  <si>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</si>
  <si>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</si>
  <si>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</si>
  <si>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</si>
  <si>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</si>
  <si>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</si>
  <si>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</si>
  <si>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</si>
  <si>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</si>
  <si>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</si>
  <si>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</si>
  <si>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</si>
  <si>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</si>
  <si>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</si>
  <si>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</si>
  <si>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</si>
  <si>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</si>
  <si>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</si>
  <si>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</si>
  <si>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</si>
  <si>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</si>
  <si>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</si>
  <si>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</si>
  <si>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</si>
  <si>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</si>
  <si>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</si>
  <si>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</si>
  <si>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</si>
  <si>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</si>
  <si>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</si>
  <si>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</si>
  <si>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</si>
  <si>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</si>
  <si>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</si>
  <si>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</si>
  <si>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</si>
  <si>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</si>
  <si>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</si>
  <si>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</si>
  <si>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</si>
  <si>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</si>
  <si>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</si>
  <si>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</si>
  <si>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</si>
  <si>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</si>
  <si>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</si>
  <si>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</si>
  <si>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</si>
  <si>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</si>
  <si>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</si>
  <si>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</si>
  <si>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</si>
  <si>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</si>
  <si>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</si>
  <si>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</si>
  <si>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</si>
  <si>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</si>
  <si>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</si>
  <si>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</si>
  <si>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</si>
  <si>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</si>
  <si>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</si>
  <si>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</si>
  <si>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</si>
  <si>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</si>
  <si>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</si>
  <si>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</si>
  <si>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</si>
  <si>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</si>
  <si>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</si>
  <si>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</si>
  <si>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</si>
  <si>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</si>
  <si>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</si>
  <si>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</si>
  <si>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</si>
  <si>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</si>
  <si>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</si>
  <si>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</si>
  <si>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</si>
  <si>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</si>
  <si>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</si>
  <si>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</si>
  <si>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</si>
  <si>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</si>
  <si>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</si>
  <si>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</si>
  <si>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</si>
  <si>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</si>
  <si>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</si>
  <si>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</si>
  <si>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</si>
  <si>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</si>
  <si>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</si>
  <si>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</si>
  <si>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</si>
  <si>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</si>
  <si>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</si>
  <si>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</si>
  <si>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</si>
  <si>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</si>
  <si>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</si>
  <si>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</si>
  <si>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</si>
  <si>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</si>
  <si>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</si>
  <si>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</si>
  <si>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</si>
  <si>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</si>
  <si>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</si>
  <si>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</si>
  <si>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</si>
  <si>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</si>
  <si>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</si>
  <si>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</si>
  <si>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</si>
  <si>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</si>
  <si>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</si>
  <si>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</si>
  <si>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</si>
  <si>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</si>
  <si>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</si>
  <si>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</si>
  <si>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</si>
  <si>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</si>
  <si>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</si>
  <si>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</si>
  <si>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</si>
  <si>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</si>
  <si>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</si>
  <si>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</si>
  <si>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</si>
  <si>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</si>
  <si>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</si>
  <si>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</si>
  <si>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</si>
  <si>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</si>
  <si>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</si>
  <si>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</si>
  <si>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</si>
  <si>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</si>
  <si>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</si>
  <si>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</si>
  <si>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</si>
  <si>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</si>
  <si>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</si>
  <si>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</si>
  <si>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</si>
  <si>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</si>
  <si>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</si>
  <si>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</si>
  <si>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</si>
  <si>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</si>
  <si>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</si>
  <si>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</si>
  <si>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</si>
  <si>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</si>
  <si>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</si>
  <si>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</si>
  <si>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</si>
  <si>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</si>
  <si>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</si>
  <si>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</si>
  <si>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</si>
  <si>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</si>
  <si>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</si>
  <si>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</si>
  <si>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</si>
  <si>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</si>
  <si>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</si>
  <si>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</si>
  <si>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</si>
  <si>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</si>
  <si>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</si>
  <si>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</si>
  <si>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</si>
  <si>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</si>
  <si>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</si>
  <si>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</si>
  <si>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</si>
  <si>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</si>
  <si>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</si>
  <si>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</si>
  <si>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</si>
  <si>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</si>
  <si>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</si>
  <si>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</si>
  <si>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</si>
  <si>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</si>
  <si>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</si>
  <si>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</si>
  <si>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</si>
  <si>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</si>
  <si>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</si>
  <si>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</si>
  <si>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</si>
  <si>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</si>
  <si>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</si>
  <si>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</si>
  <si>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</si>
  <si>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</si>
  <si>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</si>
  <si>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</si>
  <si>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</si>
  <si>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</si>
  <si>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</si>
  <si>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</si>
  <si>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</si>
  <si>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</si>
  <si>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</si>
  <si>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</si>
  <si>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</si>
  <si>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</si>
  <si>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</si>
  <si>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</si>
  <si>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</si>
  <si>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</si>
  <si>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</si>
  <si>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</si>
  <si>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</si>
  <si>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</si>
  <si>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</si>
  <si>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</si>
  <si>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</si>
  <si>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</si>
  <si>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</si>
  <si>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</si>
  <si>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</si>
  <si>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</si>
  <si>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</si>
  <si>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</si>
  <si>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</si>
  <si>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</si>
  <si>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</si>
  <si>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</si>
  <si>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</si>
  <si>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</si>
  <si>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</si>
  <si>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</si>
  <si>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</si>
  <si>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</si>
  <si>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</si>
  <si>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</si>
  <si>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</si>
  <si>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</si>
  <si>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</si>
  <si>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</si>
  <si>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</si>
  <si>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</si>
  <si>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</si>
  <si>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</si>
  <si>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</si>
  <si>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</si>
  <si>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</si>
  <si>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</si>
  <si>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</si>
  <si>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</si>
  <si>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</si>
  <si>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</si>
  <si>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</si>
  <si>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</si>
  <si>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</si>
  <si>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</si>
  <si>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</si>
  <si>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</si>
  <si>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</si>
  <si>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</si>
  <si>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</si>
  <si>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</si>
  <si>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</si>
  <si>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</si>
  <si>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</si>
  <si>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</si>
  <si>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</si>
  <si>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</si>
  <si>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</si>
  <si>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</si>
  <si>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</si>
  <si>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</si>
  <si>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</si>
  <si>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</si>
  <si>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</si>
  <si>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</si>
  <si>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</si>
  <si>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</si>
  <si>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</si>
  <si>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</si>
  <si>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</si>
  <si>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</si>
  <si>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</si>
  <si>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</si>
  <si>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</si>
  <si>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</si>
  <si>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</si>
  <si>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</si>
  <si>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</si>
  <si>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</si>
  <si>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</si>
  <si>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</si>
  <si>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</si>
  <si>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</si>
  <si>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</si>
  <si>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</si>
  <si>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</si>
  <si>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</si>
  <si>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</si>
  <si>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</si>
  <si>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</si>
  <si>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</si>
  <si>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</si>
  <si>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</si>
  <si>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</si>
  <si>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</si>
  <si>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</si>
  <si>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</si>
  <si>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</si>
  <si>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</si>
  <si>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</si>
  <si>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</si>
  <si>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</si>
  <si>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</si>
  <si>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</si>
  <si>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</si>
  <si>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</si>
  <si>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</si>
  <si>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</si>
  <si>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</si>
  <si>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</si>
  <si>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</si>
  <si>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</si>
  <si>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</si>
  <si>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</si>
  <si>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</si>
  <si>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</si>
  <si>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</si>
  <si>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</si>
  <si>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</si>
  <si>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</si>
  <si>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</si>
  <si>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</si>
  <si>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</si>
  <si>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</si>
  <si>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</si>
  <si>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</si>
  <si>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</si>
  <si>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</si>
  <si>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</si>
  <si>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</si>
  <si>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</si>
  <si>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</si>
  <si>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</si>
  <si>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</si>
  <si>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</si>
  <si>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</si>
  <si>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</si>
  <si>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</si>
  <si>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</si>
  <si>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</si>
  <si>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</si>
  <si>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</si>
  <si>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</si>
  <si>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</si>
  <si>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</si>
  <si>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</si>
  <si>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</si>
  <si>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</si>
  <si>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</si>
  <si>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</si>
  <si>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</si>
  <si>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</si>
  <si>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</si>
  <si>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</si>
  <si>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</si>
  <si>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</si>
  <si>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</si>
  <si>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</si>
  <si>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</si>
  <si>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</si>
  <si>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</si>
  <si>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</si>
  <si>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</si>
  <si>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</si>
  <si>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</si>
  <si>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</si>
  <si>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</si>
  <si>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</si>
  <si>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</si>
  <si>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</si>
  <si>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</si>
  <si>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</si>
  <si>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</si>
  <si>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</si>
  <si>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</si>
  <si>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</si>
  <si>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</si>
  <si>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</si>
  <si>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</si>
  <si>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</si>
  <si>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</si>
  <si>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</si>
  <si>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</si>
  <si>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</si>
  <si>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</si>
  <si>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</si>
  <si>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</si>
  <si>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</si>
  <si>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</si>
  <si>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</si>
  <si>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</si>
  <si>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</si>
  <si>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</si>
  <si>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</si>
  <si>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</si>
  <si>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</si>
  <si>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</si>
  <si>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</si>
  <si>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</si>
  <si>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</si>
  <si>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</si>
  <si>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</si>
  <si>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</si>
  <si>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</si>
  <si>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</si>
  <si>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</si>
  <si>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</si>
  <si>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</si>
  <si>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</si>
  <si>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</si>
  <si>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</si>
  <si>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</si>
  <si>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</si>
  <si>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</si>
  <si>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</si>
  <si>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</si>
  <si>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</si>
  <si>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</si>
  <si>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</si>
  <si>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</si>
  <si>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</si>
  <si>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</si>
  <si>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</si>
  <si>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</si>
  <si>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</si>
  <si>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</si>
  <si>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</si>
  <si>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</si>
  <si>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</si>
  <si>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</si>
  <si>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</si>
  <si>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</si>
  <si>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</si>
  <si>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</si>
  <si>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</si>
  <si>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</si>
  <si>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</si>
  <si>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</si>
  <si>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</si>
  <si>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</si>
  <si>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</si>
  <si>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</si>
  <si>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</si>
  <si>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</si>
  <si>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</si>
  <si>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</si>
  <si>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</si>
  <si>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</si>
  <si>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</si>
  <si>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</si>
  <si>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</si>
  <si>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</si>
  <si>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</si>
  <si>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</si>
  <si>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</si>
  <si>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</si>
  <si>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</si>
  <si>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</si>
  <si>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</si>
  <si>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</si>
  <si>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</si>
  <si>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</si>
  <si>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</si>
  <si>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</si>
  <si>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</si>
  <si>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</si>
  <si>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</si>
  <si>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</si>
  <si>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</si>
  <si>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</si>
  <si>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</si>
  <si>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</si>
  <si>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</si>
  <si>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</si>
  <si>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</si>
  <si>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</si>
  <si>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</si>
  <si>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</si>
  <si>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</si>
  <si>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</si>
  <si>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</si>
  <si>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</si>
  <si>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</si>
  <si>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</si>
  <si>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</si>
  <si>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</si>
  <si>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</si>
  <si>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</si>
  <si>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</si>
  <si>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</si>
  <si>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</si>
  <si>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</si>
  <si>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</si>
  <si>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</si>
  <si>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</si>
  <si>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</si>
  <si>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</si>
  <si>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</si>
  <si>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</si>
  <si>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</si>
  <si>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</si>
  <si>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</si>
  <si>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</si>
  <si>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</si>
  <si>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</si>
  <si>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</si>
  <si>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</si>
  <si>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</si>
  <si>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</si>
  <si>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</si>
  <si>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</si>
  <si>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</si>
  <si>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</si>
  <si>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</si>
  <si>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</si>
  <si>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</si>
  <si>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</si>
  <si>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</si>
  <si>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</si>
  <si>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</si>
  <si>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</si>
  <si>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</si>
  <si>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</si>
  <si>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</si>
  <si>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</si>
  <si>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</si>
  <si>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</si>
  <si>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</si>
  <si>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</si>
  <si>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</si>
  <si>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</si>
  <si>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</si>
  <si>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</si>
  <si>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</si>
  <si>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</si>
  <si>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</si>
  <si>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</si>
  <si>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</si>
  <si>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</si>
  <si>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</si>
  <si>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</si>
  <si>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</si>
  <si>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</si>
  <si>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</si>
  <si>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</si>
  <si>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</si>
  <si>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</si>
  <si>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</si>
  <si>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</si>
  <si>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</si>
  <si>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</si>
  <si>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</si>
  <si>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</si>
  <si>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</si>
  <si>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</si>
  <si>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</si>
  <si>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</si>
  <si>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</si>
  <si>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</si>
  <si>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</si>
  <si>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</si>
  <si>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</si>
  <si>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</si>
  <si>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</si>
  <si>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</si>
  <si>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</si>
  <si>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</si>
  <si>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</si>
  <si>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</si>
  <si>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</si>
  <si>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</si>
  <si>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</si>
  <si>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</si>
  <si>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</si>
  <si>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</si>
  <si>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</si>
  <si>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</si>
  <si>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</si>
  <si>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</si>
  <si>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</si>
  <si>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</si>
  <si>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</si>
  <si>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</si>
  <si>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</si>
  <si>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</si>
  <si>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</si>
  <si>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</si>
  <si>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</si>
  <si>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</si>
  <si>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</si>
  <si>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</si>
  <si>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</si>
  <si>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</si>
  <si>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</si>
  <si>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</si>
  <si>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</si>
  <si>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</si>
  <si>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</si>
  <si>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</si>
  <si>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</si>
  <si>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</si>
  <si>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</si>
  <si>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</si>
  <si>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</si>
  <si>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</si>
  <si>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</si>
  <si>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</si>
  <si>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</si>
  <si>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</si>
  <si>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</si>
  <si>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</si>
  <si>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</si>
  <si>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</si>
  <si>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</si>
  <si>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</si>
  <si>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</si>
  <si>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</si>
  <si>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</si>
  <si>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</si>
  <si>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</si>
  <si>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</si>
  <si>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</si>
  <si>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</si>
  <si>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</si>
  <si>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</si>
  <si>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</si>
  <si>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</si>
  <si>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</si>
  <si>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</si>
  <si>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</si>
  <si>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</si>
  <si>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</si>
  <si>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</si>
  <si>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</si>
  <si>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</si>
  <si>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</si>
  <si>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</si>
  <si>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</si>
  <si>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</si>
  <si>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</si>
  <si>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</si>
  <si>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</si>
  <si>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</si>
  <si>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</si>
  <si>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</si>
  <si>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</si>
  <si>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</si>
  <si>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</si>
  <si>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</si>
  <si>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</si>
  <si>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</si>
  <si>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</si>
  <si>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</si>
  <si>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</si>
  <si>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</si>
  <si>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</si>
  <si>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</si>
  <si>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</si>
  <si>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</si>
  <si>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</si>
  <si>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</si>
  <si>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</si>
  <si>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</si>
  <si>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</si>
  <si>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</si>
  <si>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</si>
  <si>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</si>
  <si>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</si>
  <si>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</si>
  <si>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</si>
  <si>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</si>
  <si>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</si>
  <si>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</si>
  <si>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</si>
  <si>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</si>
  <si>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</si>
  <si>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</si>
  <si>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</si>
  <si>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</si>
  <si>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</si>
  <si>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</si>
  <si>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</si>
  <si>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</si>
  <si>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</si>
  <si>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</si>
  <si>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</si>
  <si>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</si>
  <si>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</si>
  <si>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</si>
  <si>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</si>
  <si>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</si>
  <si>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</si>
  <si>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</si>
  <si>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</si>
  <si>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</si>
  <si>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</si>
  <si>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</si>
  <si>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</si>
  <si>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</si>
  <si>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</si>
  <si>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</si>
  <si>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</si>
  <si>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</si>
  <si>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</si>
  <si>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</si>
  <si>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</si>
  <si>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</si>
  <si>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</si>
  <si>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</si>
  <si>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</si>
  <si>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</si>
  <si>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</si>
  <si>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</si>
  <si>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</si>
  <si>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</si>
  <si>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</si>
  <si>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</si>
  <si>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</si>
  <si>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</si>
  <si>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</si>
  <si>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</si>
  <si>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</si>
  <si>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</si>
  <si>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</si>
  <si>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</si>
  <si>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</si>
  <si>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</si>
  <si>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</si>
  <si>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</si>
  <si>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</si>
  <si>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</si>
  <si>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</si>
  <si>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</si>
  <si>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</si>
  <si>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</si>
  <si>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</si>
  <si>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</si>
  <si>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</si>
  <si>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</si>
  <si>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</si>
  <si>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</si>
  <si>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</si>
  <si>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</si>
  <si>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</si>
  <si>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</si>
  <si>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</si>
  <si>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</si>
  <si>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</si>
  <si>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</si>
  <si>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</si>
  <si>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</si>
  <si>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</si>
  <si>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</si>
  <si>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</si>
  <si>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</si>
  <si>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</si>
  <si>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</si>
  <si>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</si>
  <si>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</si>
  <si>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</si>
  <si>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</si>
  <si>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</si>
  <si>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</si>
  <si>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</si>
  <si>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</si>
  <si>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</si>
  <si>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</si>
  <si>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</si>
  <si>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</si>
  <si>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</si>
  <si>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</si>
  <si>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</si>
  <si>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</si>
  <si>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</si>
  <si>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</si>
  <si>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</si>
  <si>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</si>
  <si>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</si>
  <si>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</si>
  <si>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</si>
  <si>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</si>
  <si>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</si>
  <si>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</si>
  <si>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</si>
  <si>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</si>
  <si>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</si>
  <si>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</si>
  <si>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</si>
  <si>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</si>
  <si>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</si>
  <si>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</si>
  <si>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</si>
  <si>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</si>
  <si>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</si>
  <si>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</si>
  <si>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</si>
  <si>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</si>
  <si>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</si>
  <si>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</si>
  <si>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</si>
  <si>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</si>
  <si>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</si>
  <si>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</si>
  <si>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</si>
  <si>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</si>
  <si>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</si>
  <si>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</si>
  <si>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</si>
  <si>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</si>
  <si>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</si>
  <si>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</si>
  <si>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</si>
  <si>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</si>
  <si>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</si>
  <si>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</si>
  <si>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</si>
  <si>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</si>
  <si>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</si>
  <si>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</si>
  <si>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</si>
  <si>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</si>
  <si>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</si>
  <si>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</si>
  <si>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</si>
  <si>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</si>
  <si>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</si>
  <si>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</si>
  <si>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</si>
  <si>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</si>
  <si>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</si>
  <si>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</si>
  <si>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</si>
  <si>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</si>
  <si>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</si>
  <si>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</si>
  <si>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</si>
  <si>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</si>
  <si>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</si>
  <si>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</si>
  <si>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</si>
  <si>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</si>
  <si>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</si>
  <si>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</si>
  <si>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</si>
  <si>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</si>
  <si>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</si>
  <si>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</si>
  <si>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</si>
  <si>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</si>
  <si>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</si>
  <si>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</si>
  <si>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</si>
  <si>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</si>
  <si>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</si>
  <si>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</si>
  <si>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</si>
  <si>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</si>
  <si>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</si>
  <si>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</si>
  <si>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</si>
  <si>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</si>
  <si>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</si>
  <si>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</si>
  <si>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</si>
  <si>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</si>
  <si>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</si>
  <si>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</si>
  <si>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</si>
  <si>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</si>
  <si>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</si>
  <si>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</si>
  <si>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</si>
  <si>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</si>
  <si>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</si>
  <si>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</si>
  <si>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</si>
  <si>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</si>
  <si>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</si>
  <si>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</si>
  <si>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</si>
  <si>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</si>
  <si>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</si>
  <si>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</si>
  <si>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</si>
  <si>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</si>
  <si>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</si>
  <si>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</si>
  <si>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</si>
  <si>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</si>
  <si>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</si>
  <si>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</si>
  <si>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</si>
  <si>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</si>
  <si>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</si>
  <si>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</si>
  <si>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</si>
  <si>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</si>
  <si>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</si>
  <si>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</si>
  <si>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</si>
  <si>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</si>
  <si>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</si>
  <si>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</si>
  <si>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</si>
  <si>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</si>
  <si>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</si>
  <si>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</si>
  <si>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</si>
  <si>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</si>
  <si>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</si>
  <si>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</si>
  <si>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</si>
  <si>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</si>
  <si>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</si>
  <si>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</si>
  <si>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</si>
  <si>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</si>
  <si>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</si>
  <si>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</si>
  <si>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</si>
  <si>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</si>
  <si>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</si>
  <si>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</si>
  <si>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</si>
  <si>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</si>
  <si>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</si>
  <si>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</si>
  <si>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</si>
  <si>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PCM-20251209-00000705</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</si>
  <si>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</si>
  <si>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</si>
  <si>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</si>
  <si>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</si>
  <si>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</si>
  <si>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</si>
  <si>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</si>
  <si>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</si>
  <si>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</si>
  <si>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</si>
  <si>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</si>
  <si>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</si>
  <si>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</si>
  <si>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90 min</t>
  </si>
  <si>
    <t>PCM-20251209-00000302</t>
  </si>
  <si>
    <t>ETA 35 KM</t>
  </si>
  <si>
    <t>PCM-20251209-00000683</t>
  </si>
  <si>
    <t>ETA 15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</si>
  <si>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</si>
  <si>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</si>
  <si>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</si>
  <si>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</si>
  <si>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</si>
  <si>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</si>
  <si>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PCM-20251209-00000092</t>
  </si>
  <si>
    <t>was night access issue / USF area team EM team on the way   50 mins</t>
  </si>
  <si>
    <t>EM team on the way</t>
  </si>
  <si>
    <t>PCM-20251209-00000724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</si>
  <si>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</si>
  <si>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</si>
  <si>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</si>
  <si>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</si>
  <si>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</si>
  <si>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</si>
  <si>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</si>
  <si>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</si>
  <si>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</si>
  <si>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</si>
  <si>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</si>
  <si>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</si>
  <si>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</si>
  <si>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</si>
  <si>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PCM-20251209-00000719</t>
  </si>
  <si>
    <t>EM team on the way 10 mins</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</si>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</sst>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0" totalsRowShown="0" headerRowDxfId="96" dataDxfId="95" headerRowBorderDxfId="93" tableBorderDxfId="94" totalsRowBorderDxfId="92">
  <autoFilter ref="A1:L1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4" totalsRowShown="0" headerRowDxfId="46" dataDxfId="45" headerRowBorderDxfId="43" tableBorderDxfId="44" totalsRowBorderDxfId="42">
  <autoFilter ref="A1:L1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0"/>
  <sheetViews>
    <sheetView workbookViewId="0">
      <selection activeCell="J5" sqref="J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337.40251585648366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8900</v>
      </c>
      <c r="E3" s="123" t="s">
        <v>39106</v>
      </c>
      <c r="F3" s="122">
        <v>46000.30972222222</v>
      </c>
      <c r="G3" s="121">
        <f ca="1">IFERROR(NOW()-F3,"-")</f>
        <v>4.1219560189347249E-2</v>
      </c>
      <c r="H3" s="122">
        <v>46000.304930555554</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46000.35094178241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46000.35094178241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46000.35094178241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46000.35094178241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46000.35094178241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46000.35094178241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46000.35094178241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46000.35094178241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46000.35094178241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46000.35094178241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46000.35094178241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46000.35094178241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46000.35094178241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46000.35094178241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46000.35094178241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46000.35094178241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46000.35094178241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46000.35094178241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46000.35094178241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46000.35094178241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46000.35094178241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46000.35094178241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46000.35094178241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46000.35094178241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46000.35094178241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46000.35094178241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46000.35094178241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46000.35094178241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46000.35094178241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46000.35094178241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46000.35094178241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46000.35094178241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46000.35094178241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46000.35094178241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46000.35094178241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46000.35094178241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46000.35094178241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46000.35094178241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46000.35094178241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46000.35094178241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46000.35094178241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46000.35094178241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46000.35094178241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46000.35094178241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46000.35094178241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46000.35094178241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46000.35094178241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46000.35094178241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46000.35094178241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46000.35094178241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46000.35094178241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46000.35094178241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46000.35094178241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46000.35094178241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46000.35094178241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46000.35094178241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46000.35094178241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46000.35094178241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46000.35094178241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46000.35094178241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46000.35094178241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46000.35094178241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46000.35094178241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46000.35094178241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46000.35094178241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46000.35094178241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46000.35094178241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46000.35094178241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46000.35094178241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46000.35094178241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46000.35094178241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46000.35094178241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46000.35094178241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46000.35094178241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46000.35094178241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46000.35094178241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46000.35094178241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46000.35094178241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46000.35094178241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46000.35094178241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46000.35094178241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46000.35094178241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46000.35094178241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46000.35094178241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46000.35094178241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46000.35094178241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46000.35094178241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46000.35094178241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46000.35094178241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46000.35094178241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46000.35094178241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46000.35094178241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46000.35094178241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46000.35094178241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46000.35094178241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46000.35094178241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46000.35094178241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46000.35094178241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46000.35094178241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46000.35094178241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46000.35094178241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46000.35094178241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46000.35094178241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46000.35094178241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46000.35094178241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46000.35094178241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46000.35094178241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46000.35094178241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46000.35094178241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46000.35094178241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46000.35094178241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46000.35094178241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46000.35094178241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46000.35094178241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46000.35094178241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46000.35094178241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46000.35094178241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46000.35094178241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46000.35094178241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46000.35094178241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46000.35094178241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46000.35094178241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46000.35094178241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46000.35094178241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46000.35094178241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46000.35094178241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46000.35094178241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46000.35094178241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46000.35094178241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46000.35094178241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46000.35094178241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46000.35094178241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46000.35094178241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46000.35094178241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46000.35094178241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46000.35094178241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46000.35094178241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46000.35094178241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46000.35094178241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46000.35094178241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46000.35094178241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46000.35094178241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46000.35094178241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46000.35094178241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46000.35094178241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46000.35094178241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46000.35094178241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46000.35094178241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46000.35094178241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46000.35094178241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46000.35094178241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46000.35094178241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46000.35094178241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46000.35094178241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46000.35094178241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46000.35094178241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46000.35094178241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46000.35094178241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46000.35094178241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46000.35094178241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46000.35094178241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46000.35094178241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46000.35094178241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46000.35094178241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46000.35094178241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46000.35094178241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46000.35094178241</v>
      </c>
      <c r="H170" s="122"/>
      <c r="I170" s="124" t="str">
        <f>IFERROR(VLOOKUP(D170,DB!A:F,6,0),"")</f>
        <v/>
      </c>
      <c r="J170" s="124" t="str">
        <f>IFERROR(VLOOKUP(D170,DB!A:G,7,0),"")</f>
        <v/>
      </c>
      <c r="K170" s="120"/>
      <c r="L170" s="119" t="str">
        <f>IFERROR(VLOOKUP(D170,DB!A:I,9,0),"")</f>
        <v/>
      </c>
    </row>
  </sheetData>
  <customSheetViews>
    <customSheetView guid="{F6042A99-DD27-4453-835D-0834D95730CC}" filter="1" showAutoFilter="1">
      <pageMargins left="0" right="0" top="0" bottom="0" header="0" footer="0"/>
      <autoFilter ref="B1:M1" xr:uid="{DE03D6C5-7CC9-477D-8399-416AC14D2E68}"/>
    </customSheetView>
  </customSheetViews>
  <dataValidations count="2">
    <dataValidation allowBlank="1" showInputMessage="1" showErrorMessage="1" sqref="E1" xr:uid="{5DBA255D-CDD9-49FB-AD3C-AF70AB4EE696}"/>
    <dataValidation type="list" allowBlank="1" showInputMessage="1" showErrorMessage="1" sqref="E2:E1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175.35110381944833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15.963522800928331</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2.9955598379674484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2</v>
      </c>
      <c r="D6" s="18" t="s">
        <v>38875</v>
      </c>
      <c r="E6" s="81" t="s">
        <v>39119</v>
      </c>
      <c r="F6" s="97">
        <v>45999.823900462965</v>
      </c>
      <c r="G6" s="98">
        <f ca="1">IFERROR(NOW()-F6,"-")</f>
        <v>0.52704131944483379</v>
      </c>
      <c r="H6" s="153">
        <v>45999.78429398148</v>
      </c>
      <c r="I6" s="18" t="str">
        <f>IFERROR(VLOOKUP(D6,DB!A:F,6,0),"")</f>
        <v>Power cube</v>
      </c>
      <c r="J6" s="18" t="str">
        <f>IFERROR(VLOOKUP(D6,DB!A:G,7,0),"")</f>
        <v>In progress+No BB Design</v>
      </c>
      <c r="K6" s="82" t="s">
        <v>39122</v>
      </c>
      <c r="L6" s="18" t="str">
        <f>IFERROR(VLOOKUP(D6,DB!A:I,9,0),"")</f>
        <v>Latis</v>
      </c>
    </row>
    <row r="7" spans="1:12" ht="31.5" hidden="1" customHeight="1">
      <c r="A7" s="96" t="s">
        <v>39123</v>
      </c>
      <c r="B7" s="18" t="str">
        <f>IFERROR(VLOOKUP(D7,DB!A:K,11,0),"")</f>
        <v>R2</v>
      </c>
      <c r="C7" s="18">
        <v>1</v>
      </c>
      <c r="D7" s="18" t="s">
        <v>25622</v>
      </c>
      <c r="E7" s="81" t="s">
        <v>39106</v>
      </c>
      <c r="F7" s="97">
        <v>46000.122094907405</v>
      </c>
      <c r="G7" s="98">
        <f ca="1">IFERROR(NOW()-F7,"-")</f>
        <v>0.22884687500481959</v>
      </c>
      <c r="H7" s="97">
        <v>46000.116273148145</v>
      </c>
      <c r="I7" s="18" t="str">
        <f>IFERROR(VLOOKUP(D7,DB!A:F,6,0),"")</f>
        <v>SCECO</v>
      </c>
      <c r="J7" s="18" t="str">
        <f>IFERROR(VLOOKUP(D7,DB!A:G,7,0),"")</f>
        <v>Dead</v>
      </c>
      <c r="K7" s="19" t="s">
        <v>39124</v>
      </c>
      <c r="L7" s="18" t="str">
        <f>IFERROR(VLOOKUP(D7,DB!A:I,9,0),"")</f>
        <v>Latis</v>
      </c>
    </row>
    <row r="8" spans="1:12" ht="31.5" customHeight="1">
      <c r="A8" s="96" t="s">
        <v>39125</v>
      </c>
      <c r="B8" s="18" t="str">
        <f>IFERROR(VLOOKUP(D8,DB!A:K,11,0),"")</f>
        <v>R2</v>
      </c>
      <c r="C8" s="18">
        <v>1</v>
      </c>
      <c r="D8" s="18" t="s">
        <v>22354</v>
      </c>
      <c r="E8" s="81" t="s">
        <v>39106</v>
      </c>
      <c r="F8" s="97">
        <v>46000.293969907405</v>
      </c>
      <c r="G8" s="98">
        <f ca="1">IFERROR(NOW()-F8,"-")</f>
        <v>5.6971875004819594E-2</v>
      </c>
      <c r="H8" s="97">
        <v>46000.288819444446</v>
      </c>
      <c r="I8" s="18" t="str">
        <f>IFERROR(VLOOKUP(D8,DB!A:F,6,0),"")</f>
        <v>SCECO</v>
      </c>
      <c r="J8" s="18" t="str">
        <f>IFERROR(VLOOKUP(D8,DB!A:G,7,0),"")</f>
        <v>Dead</v>
      </c>
      <c r="K8" s="19" t="s">
        <v>39126</v>
      </c>
      <c r="L8" s="18" t="str">
        <f>IFERROR(VLOOKUP(D8,DB!A:I,9,0),"")</f>
        <v>Latis</v>
      </c>
    </row>
    <row r="9" spans="1:12" ht="31.5" customHeight="1">
      <c r="A9" s="96"/>
      <c r="B9" s="18" t="str">
        <f>IFERROR(VLOOKUP(D9,DB!A:K,11,0),"")</f>
        <v/>
      </c>
      <c r="C9" s="18"/>
      <c r="D9" s="18"/>
      <c r="E9" s="81"/>
      <c r="F9" s="97"/>
      <c r="G9" s="98">
        <f ca="1">IFERROR(NOW()-F9,"-")</f>
        <v>46000.35094178241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46000.35094178241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46000.35094178241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46000.35094178241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46000.35094178241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46000.35094178241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46000.35094178241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46000.35094178241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46000.35094178241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46000.35094178241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46000.35094178241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46000.35094178241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46000.35094178241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46000.35094178241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46000.35094178241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46000.35094178241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46000.35094178241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46000.35094178241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46000.35094178241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46000.35094178241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46000.35094178241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46000.35094178241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46000.35094178241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46000.35094178241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46000.35094178241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46000.35094178241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46000.35094178241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46000.35094178241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46000.35094178241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46000.35094178241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46000.35094178241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46000.35094178241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46000.35094178241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46000.35094178241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46000.35094178241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46000.35094178241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46000.35094178241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46000.35094178241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46000.35094178241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46000.35094178241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46000.35094178241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46000.35094178241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46000.35094178241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46000.35094178241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46000.35094178241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46000.35094178241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46000.35094178241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46000.35094178241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46000.35094178241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46000.35094178241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46000.35094178241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46000.35094178241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46000.35094178241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46000.35094178241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46000.35094178241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46000.35094178241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46000.35094178241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46000.35094178241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46000.35094178241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46000.35094178241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46000.35094178241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46000.35094178241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46000.35094178241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46000.35094178241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46000.35094178241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46000.35094178241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46000.35094178241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46000.35094178241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46000.35094178241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46000.35094178241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46000.35094178241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46000.35094178241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46000.35094178241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46000.35094178241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46000.35094178241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46000.35094178241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46000.35094178241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46000.35094178241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46000.35094178241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46000.35094178241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46000.35094178241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46000.35094178241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46000.35094178241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46000.35094178241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46000.35094178241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46000.35094178241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46000.35094178241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46000.35094178241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46000.35094178241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46000.35094178241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46000.35094178241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46000.35094178241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46000.35094178241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46000.35094178241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46000.35094178241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46000.35094178241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46000.35094178241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46000.35094178241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46000.35094178241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46000.35094178241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46000.35094178241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46000.35094178241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46000.35094178241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46000.35094178241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46000.35094178241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46000.35094178241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46000.35094178241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46000.35094178241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46000.35094178241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46000.35094178241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46000.35094178241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46000.35094178241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46000.35094178241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46000.35094178241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46000.35094178241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46000.35094178241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46000.35094178241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46000.35094178241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46000.35094178241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46000.35094178241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46000.35094178241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46000.35094178241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46000.35094178241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46000.35094178241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46000.35094178241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46000.35094178241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46000.35094178241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46000.35094178241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46000.35094178241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46000.35094178241</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46000.35094178241</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46000.35094178241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46000.35094178241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46000.35094178241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46000.35094178241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46000.35094178241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46000.35094178241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46000.35094178241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46000.35094178241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46000.35094178241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46000.35094178241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46000.35094178241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46000.35094178241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46000.35094178241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46000.35094178241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46000.35094178241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46000.35094178241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46000.35094178241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46000.35094178241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46000.35094178241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46000.35094178241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46000.35094178241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46000.35094178241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46000.35094178241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46000.35094178241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46000.35094178241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46000.35094178241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46000.35094178241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46000.35094178241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46000.35094178241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46000.35094178241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46000.35094178241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46000.35094178241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46000.35094178241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46000.35094178241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46000.35094178241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46000.35094178241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46000.35094178241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46000.35094178241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46000.35094178241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46000.35094178241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46000.35094178241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46000.35094178241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46000.35094178241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46000.35094178241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46000.35094178241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46000.35094178241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46000.35094178241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46000.35094178241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46000.35094178241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46000.35094178241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46000.35094178241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46000.35094178241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46000.35094178241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46000.35094178241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46000.35094178241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46000.35094178241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46000.35094178241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46000.35094178241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46000.35094178241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46000.35094178241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46000.35094178241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46000.35094178241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46000.35094178241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46000.35094178241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46000.35094178241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46000.35094178241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46000.35094178241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46000.35094178241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46000.35094178241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46000.35094178241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46000.35094178241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46000.35094178241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46000.35094178241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46000.35094178241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46000.35094178241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46000.35094178241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46000.35094178241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46000.35094178241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46000.35094178241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46000.35094178241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46000.35094178241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46000.35094178241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46000.35094178241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46000.35094178241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46000.35094178241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46000.35094178241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46000.35094178241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46000.35094178241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46000.35094178241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46000.35094178241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46000.35094178241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46000.35094178241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46000.35094178241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46000.35094178241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46000.35094178241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46000.35094178241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46000.35094178241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46000.35094178241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46000.35094178241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46000.35094178241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46000.35094178241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46000.35094178241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46000.35094178241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46000.35094178241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46000.35094178241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46000.35094178241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46000.35094178241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46000.35094178241</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46000.35094178241</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tabSelected="1" workbookViewId="0">
      <selection activeCell="E12" sqref="E1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46000.35094178241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46000.35094178241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46000.35094178241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46000.35094178241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46000.35094178241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46000.35094178241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46000.35094178241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46000.35094178241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46000.35094178241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46000.35094178241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46000.35094178241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46000.35094178241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46000.35094178241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46000.35094178241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46000.35094178241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46000.35094178241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46000.35094178241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46000.35094178241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46000.35094178241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46000.35094178241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46000.35094178241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46000.35094178241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46000.35094178241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46000.35094178241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46000.35094178241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46000.35094178241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46000.35094178241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46000.35094178241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46000.35094178241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46000.35094178241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46000.35094178241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46000.35094178241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46000.35094178241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46000.35094178241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46000.35094178241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46000.35094178241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46000.35094178241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46000.35094178241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46000.35094178241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46000.35094178241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46000.35094178241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46000.35094178241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46000.35094178241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46000.35094178241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46000.35094178241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46000.35094178241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46000.35094178241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46000.35094178241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46000.35094178241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46000.35094178241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46000.35094178241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46000.35094178241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46000.35094178241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46000.35094178241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46000.35094178241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46000.35094178241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46000.35094178241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46000.35094178241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46000.35094178241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46000.35094178241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46000.35094178241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46000.35094178241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46000.35094178241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46000.35094178241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46000.35094178241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46000.35094178241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46000.35094178241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46000.35094178241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46000.35094178241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46000.35094178241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46000.35094178241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46000.35094178241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46000.35094178241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46000.35094178241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46000.35094178241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46000.35094178241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46000.35094178241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46000.35094178241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46000.35094178241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46000.35094178241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46000.35094178241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46000.35094178241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46000.35094178241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46000.35094178241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46000.35094178241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46000.35094178241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46000.35094178241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46000.35094178241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46000.35094178241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46000.35094178241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46000.35094178241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46000.35094178241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46000.35094178241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46000.35094178241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46000.35094178241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46000.35094178241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46000.35094178241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46000.35094178241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46000.35094178241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46000.35094178241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46000.35094178241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46000.35094178241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46000.35094178241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46000.35094178241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46000.35094178241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46000.35094178241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46000.35094178241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46000.35094178241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46000.35094178241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46000.35094178241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46000.35094178241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46000.35094178241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46000.35094178241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46000.35094178241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46000.35094178241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46000.35094178241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46000.35094178241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46000.35094178241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46000.35094178241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46000.35094178241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46000.35094178241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46000.35094178241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46000.35094178241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46000.35094178241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46000.35094178241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46000.35094178241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46000.35094178241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46000.35094178241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46000.35094178241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46000.35094178241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46000.35094178241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46000.35094178241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46000.35094178241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46000.35094178241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46000.35094178241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46000.35094178241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46000.35094178241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46000.35094178241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46000.35094178241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46000.35094178241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46000.35094178241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46000.35094178241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46000.35094178241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46000.35094178241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46000.35094178241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46000.35094178241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46000.35094178241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46000.35094178241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46000.35094178241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46000.35094178241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46000.35094178241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46000.35094178241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46000.35094178241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46000.35094178241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46000.35094178241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46000.35094178241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46000.35094178241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46000.35094178241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46000.35094178241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46000.35094178241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46000.35094178241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46000.35094178241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46000.35094178241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46000.35094178241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46000.35094178241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46000.35094178241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46000.35094178241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46000.35094178241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46000.35094178241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46000.35094178241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46000.35094178241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46000.35094178241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46000.35094178241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46000.35094178241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46000.35094178241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46000.35094178241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46000.35094178241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46000.35094178241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46000.35094178241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46000.35094178241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46000.35094178241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46000.35094178241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46000.35094178241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46000.35094178241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46000.35094178241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46000.35094178241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46000.35094178241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46000.35094178241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46000.35094178241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46000.35094178241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46000.35094178241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46000.35094178241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46000.35094178241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46000.35094178241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46000.35094178241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46000.35094178241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46000.35094178241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46000.35094178241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46000.35094178241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46000.35094178241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46000.35094178241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46000.35094178241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46000.35094178241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46000.35094178241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46000.35094178241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46000.35094178241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46000.35094178241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46000.35094178241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46000.35094178241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46000.35094178241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46000.35094178241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46000.35094178241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46000.35094178241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46000.35094178241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46000.35094178241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46000.35094178241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46000.35094178241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46000.35094178241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46000.35094178241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46000.35094178241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46000.35094178241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46000.35094178241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46000.35094178241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46000.35094178241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46000.35094178241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46000.35094178241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46000.35094178241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46000.35094178241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46000.35094178241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46000.35094178241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46000.35094178241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46000.35094178241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46000.35094178241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46000.35094178241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46000.35094178241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46000.35094178241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46000.35094178241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46000.35094178241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46000.35094178241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46000.35094178241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46000.35094178241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46000.35094178241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46000.35094178241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46000.35094178241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46000.35094178241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46000.35094178241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46000.35094178241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46000.35094178241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46000.35094178241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46000.35094178241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46000.35094178241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46000.35094178241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46000.35094178241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46000.35094178241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46000.35094178241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46000.35094178241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46000.35094178241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46000.35094178241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46000.35094178241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46000.35094178241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46000.35094178241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46000.35094178241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46000.35094178241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46000.35094178241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46000.35094178241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46000.35094178241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46000.35094178241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46000.35094178241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46000.35094178241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46000.35094178241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46000.35094178241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46000.35094178241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46000.35094178241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46000.35094178241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46000.35094178241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46000.35094178241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46000.35094178241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46000.35094178241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46000.35094178241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46000.35094178241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46000.35094178241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46000.35094178241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46000.35094178241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46000.35094178241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46000.35094178241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46000.35094178241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46000.35094178241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46000.35094178241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46000.35094178241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46000.35094178241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46000.35094178241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46000.35094178241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46000.35094178241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46000.35094178241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46000.35094178241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46000.35094178241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46000.35094178241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46000.35094178241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46000.35094178241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46000.35094178241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46000.35094178241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46000.35094178241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46000.35094178241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46000.35094178241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46000.35094178241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46000.35094178241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46000.35094178241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46000.35094178241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46000.35094178241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46000.35094178241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46000.35094178241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46000.35094178241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46000.35094178241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46000.35094178241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46000.35094178241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46000.35094178241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46000.35094178241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46000.35094178241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46000.35094178241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46000.35094178241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46000.35094178241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46000.35094178241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46000.35094178241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46000.35094178241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46000.35094178241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46000.35094178241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46000.35094178241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46000.35094178241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46000.35094178241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46000.35094178241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46000.35094178241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46000.35094178241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46000.35094178241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46000.35094178241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46000.35094178241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46000.35094178241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46000.35094178241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46000.35094178241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46000.35094178241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46000.35094178241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46000.35094178241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46000.35094178241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46000.35094178241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46000.35094178241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46000.35094178241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46000.35094178241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46000.35094178241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46000.35094178241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46000.35094178241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46000.35094178241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46000.35094178241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46000.35094178241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46000.35094178241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46000.35094178241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46000.35094178241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46000.35094178241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46000.35094178241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46000.35094178241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46000.35094178241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46000.35094178241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46000.35094178241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46000.35094178241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46000.35094178241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46000.35094178241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46000.35094178241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46000.35094178241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46000.35094178241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46000.35094178241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46000.35094178241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46000.35094178241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46000.35094178241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46000.35094178241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46000.35094178241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46000.35094178241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46000.35094178241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46000.35094178241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46000.35094178241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46000.35094178241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46000.35094178241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46000.35094178241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46000.35094178241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46000.35094178241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46000.35094178241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46000.35094178241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46000.35094178241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46000.35094178241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46000.35094178241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46000.35094178241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46000.35094178241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46000.35094178241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46000.35094178241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46000.35094178241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46000.35094178241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46000.35094178241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46000.35094178241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46000.35094178241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46000.35094178241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46000.35094178241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46000.35094178241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46000.35094178241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46000.35094178241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46000.35094178241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46000.35094178241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46000.35094178241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46000.35094178241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46000.35094178241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46000.35094178241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46000.35094178241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46000.35094178241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46000.35094178241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46000.35094178241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46000.35094178241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46000.35094178241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46000.35094178241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46000.35094178241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46000.35094178241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46000.35094178241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46000.35094178241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46000.35094178241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46000.35094178241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46000.35094178241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46000.35094178241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46000.35094178241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46000.35094178241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46000.35094178241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46000.35094178241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46000.35094178241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46000.35094178241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46000.35094178241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46000.35094178241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46000.35094178241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46000.35094178241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46000.35094178241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46000.35094178241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46000.35094178241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46000.35094178241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46000.35094178241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46000.35094178241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46000.35094178241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46000.35094178241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46000.35094178241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46000.35094178241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46000.35094178241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46000.35094178241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46000.35094178241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46000.35094178241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46000.35094178241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46000.35094178241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46000.35094178241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46000.35094178241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46000.35094178241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46000.35094178241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46000.35094178241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46000.35094178241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46000.35094178241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46000.35094178241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46000.35094178241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46000.35094178241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46000.35094178241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46000.35094178241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46000.35094178241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46000.35094178241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46000.35094178241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46000.35094178241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46000.35094178241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46000.35094178241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46000.35094178241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46000.35094178241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46000.35094178241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46000.35094178241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46000.35094178241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46000.35094178241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46000.35094178241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46000.35094178241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46000.35094178241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46000.35094178241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46000.35094178241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46000.35094178241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46000.35094178241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46000.35094178241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46000.35094178241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46000.35094178241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46000.35094178241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46000.35094178241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46000.35094178241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46000.35094178241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46000.35094178241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46000.35094178241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46000.35094178241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46000.35094178241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46000.35094178241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46000.35094178241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46000.35094178241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46000.35094178241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46000.35094178241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46000.35094178241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46000.35094178241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46000.35094178241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46000.35094178241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46000.35094178241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46000.35094178241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46000.35094178241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46000.35094178241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46000.35094178241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46000.35094178241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46000.35094178241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46000.35094178241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46000.35094178241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46000.35094178241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46000.35094178241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46000.35094178241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46000.35094178241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46000.35094178241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46000.35094178241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46000.35094178241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46000.35094178241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46000.35094178241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46000.35094178241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46000.35094178241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46000.35094178241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46000.35094178241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46000.35094178241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46000.35094178241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46000.35094178241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46000.35094178241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46000.35094178241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46000.35094178241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46000.35094178241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46000.35094178241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46000.35094178241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46000.35094178241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46000.35094178241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46000.35094178241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46000.35094178241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46000.35094178241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46000.35094178241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46000.35094178241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46000.35094178241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46000.35094178241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46000.35094178241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46000.35094178241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46000.35094178241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46000.35094178241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46000.35094178241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46000.35094178241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46000.35094178241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46000.35094178241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46000.35094178241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46000.35094178241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46000.35094178241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46000.35094178241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46000.35094178241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46000.35094178241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46000.35094178241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46000.35094178241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46000.35094178241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46000.35094178241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46000.35094178241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46000.35094178241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46000.35094178241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46000.35094178241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46000.35094178241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46000.35094178241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46000.35094178241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46000.35094178241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46000.35094178241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46000.35094178241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46000.35094178241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46000.35094178241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46000.35094178241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46000.35094178241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46000.35094178241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46000.35094178241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46000.35094178241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46000.35094178241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46000.35094178241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46000.35094178241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46000.35094178241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46000.35094178241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46000.35094178241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46000.35094178241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46000.35094178241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46000.35094178241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46000.35094178241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46000.35094178241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46000.35094178241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46000.35094178241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46000.35094178241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46000.35094178241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46000.35094178241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46000.35094178241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46000.35094178241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46000.35094178241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46000.35094178241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46000.35094178241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46000.35094178241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46000.35094178241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46000.35094178241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46000.35094178241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46000.35094178241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46000.35094178241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46000.35094178241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46000.35094178241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46000.35094178241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46000.35094178241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46000.35094178241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46000.35094178241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46000.35094178241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46000.35094178241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46000.35094178241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46000.35094178241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46000.35094178241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46000.35094178241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46000.35094178241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46000.35094178241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46000.35094178241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46000.35094178241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46000.35094178241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46000.35094178241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46000.35094178241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46000.35094178241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46000.35094178241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46000.35094178241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46000.35094178241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46000.35094178241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46000.35094178241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46000.35094178241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46000.35094178241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46000.35094178241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46000.35094178241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46000.35094178241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46000.35094178241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46000.35094178241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46000.35094178241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46000.35094178241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46000.35094178241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46000.35094178241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46000.35094178241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46000.35094178241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46000.35094178241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46000.35094178241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46000.35094178241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46000.35094178241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46000.35094178241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46000.35094178241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46000.35094178241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46000.35094178241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46000.35094178241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46000.35094178241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46000.35094178241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46000.35094178241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46000.35094178241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46000.35094178241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46000.35094178241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46000.35094178241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46000.35094178241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46000.35094178241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46000.35094178241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46000.35094178241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46000.35094178241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46000.35094178241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46000.35094178241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46000.35094178241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46000.35094178241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46000.35094178241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46000.35094178241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46000.35094178241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46000.35094178241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46000.35094178241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46000.35094178241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46000.35094178241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46000.35094178241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46000.35094178241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46000.35094178241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46000.35094178241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46000.35094178241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46000.35094178241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46000.35094178241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46000.35094178241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46000.35094178241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46000.35094178241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46000.35094178241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46000.35094178241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46000.35094178241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46000.35094178241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46000.35094178241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46000.35094178241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46000.35094178241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46000.35094178241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46000.35094178241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46000.35094178241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46000.35094178241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46000.35094178241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46000.35094178241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46000.35094178241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46000.35094178241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46000.35094178241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46000.35094178241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46000.35094178241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46000.35094178241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46000.35094178241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46000.35094178241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46000.35094178241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46000.35094178241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46000.35094178241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46000.35094178241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46000.35094178241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46000.35094178241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46000.35094178241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46000.35094178241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46000.35094178241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46000.35094178241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46000.35094178241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46000.35094178241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46000.35094178241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46000.35094178241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46000.35094178241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46000.35094178241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46000.35094178241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46000.35094178241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46000.35094178241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46000.35094178241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46000.35094178241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46000.35094178241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46000.35094178241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46000.35094178241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46000.35094178241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46000.35094178241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46000.35094178241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46000.35094178241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46000.35094178241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46000.35094178241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46000.35094178241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46000.35094178241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46000.35094178241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46000.35094178241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46000.35094178241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46000.35094178241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46000.35094178241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46000.35094178241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46000.35094178241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46000.35094178241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46000.35094178241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46000.35094178241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46000.35094178241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46000.35094178241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46000.35094178241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46000.35094178241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46000.35094178241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46000.35094178241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46000.35094178241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46000.35094178241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46000.35094178241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46000.35094178241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46000.35094178241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46000.35094178241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46000.35094178241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46000.35094178241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46000.35094178241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46000.35094178241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46000.35094178241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46000.35094178241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46000.35094178241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46000.35094178241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46000.35094178241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46000.35094178241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46000.35094178241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46000.35094178241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46000.35094178241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46000.35094178241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46000.35094178241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46000.35094178241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46000.35094178241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46000.35094178241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46000.35094178241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46000.35094178241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46000.35094178241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46000.35094178241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46000.35094178241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46000.35094178241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46000.35094178241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46000.35094178241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46000.35094178241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46000.35094178241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46000.35094178241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46000.35094178241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46000.35094178241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46000.35094178241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46000.35094178241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46000.35094178241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46000.35094178241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46000.35094178241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46000.35094178241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46000.35094178241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46000.35094178241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46000.35094178241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46000.35094178241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46000.35094178241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46000.35094178241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46000.35094178241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46000.35094178241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46000.35094178241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46000.35094178241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46000.35094178241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46000.35094178241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46000.35094178241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46000.35094178241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46000.35094178241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46000.35094178241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46000.35094178241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46000.35094178241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46000.35094178241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46000.35094178241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46000.35094178241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46000.35094178241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46000.35094178241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46000.35094178241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46000.35094178241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46000.35094178241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46000.35094178241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46000.35094178241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46000.35094178241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46000.35094178241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46000.35094178241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46000.35094178241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46000.35094178241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46000.35094178241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46000.35094178241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46000.35094178241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46000.35094178241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46000.35094178241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46000.35094178241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46000.35094178241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46000.35094178241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46000.35094178241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46000.35094178241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46000.35094178241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46000.35094178241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46000.35094178241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46000.35094178241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46000.35094178241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46000.35094178241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46000.35094178241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46000.35094178241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46000.35094178241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46000.35094178241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46000.35094178241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46000.35094178241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46000.35094178241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46000.35094178241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46000.35094178241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46000.35094178241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46000.35094178241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46000.35094178241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46000.35094178241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46000.35094178241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46000.35094178241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46000.35094178241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46000.35094178241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46000.35094178241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46000.35094178241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46000.35094178241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46000.35094178241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46000.35094178241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46000.35094178241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46000.35094178241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46000.35094178241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46000.35094178241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46000.35094178241</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4"/>
  <sheetViews>
    <sheetView workbookViewId="0">
      <selection activeCell="I11" sqref="I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296.8702241898136</v>
      </c>
      <c r="H2" s="91">
        <v>45703.474768518521</v>
      </c>
      <c r="I2" s="91" t="str">
        <f>IFERROR(VLOOKUP(D2,DB!A:F,6,0),"")</f>
        <v>SCECO</v>
      </c>
      <c r="J2" s="91" t="str">
        <f>IFERROR(VLOOKUP(D2,DB!A:G,7,0),"")</f>
        <v>Dead</v>
      </c>
      <c r="K2" s="93" t="s">
        <v>39128</v>
      </c>
      <c r="L2" s="87" t="str">
        <f>IFERROR(VLOOKUP(D2,DB!A:I,9,0),"")</f>
        <v>Latis</v>
      </c>
    </row>
    <row r="3" spans="1:16" ht="19.5" customHeight="1">
      <c r="A3" s="107" t="s">
        <v>39129</v>
      </c>
      <c r="B3" s="107" t="str">
        <f>IFERROR(VLOOKUP(D3,DB!A:K,11,0),"")</f>
        <v>R4</v>
      </c>
      <c r="C3" s="89">
        <v>2</v>
      </c>
      <c r="D3" s="87" t="s">
        <v>32943</v>
      </c>
      <c r="E3" s="90" t="s">
        <v>39106</v>
      </c>
      <c r="F3" s="91">
        <v>45998.79414351852</v>
      </c>
      <c r="G3" s="92">
        <f t="shared" ref="G3:G5" ca="1" si="0">IFERROR(NOW()-F3,"")</f>
        <v>1.5567982638895046</v>
      </c>
      <c r="H3" s="91">
        <v>45998.664027777777</v>
      </c>
      <c r="I3" s="107" t="str">
        <f>IFERROR(VLOOKUP(D3,DB!A:F,6,0),"")</f>
        <v>SCECO</v>
      </c>
      <c r="J3" s="107" t="str">
        <f>IFERROR(VLOOKUP(D3,DB!A:G,7,0),"")</f>
        <v>Vandalized</v>
      </c>
      <c r="K3" s="93" t="s">
        <v>39130</v>
      </c>
      <c r="L3" s="87" t="str">
        <f>IFERROR(VLOOKUP(D3,DB!A:I,9,0),"")</f>
        <v>Latis</v>
      </c>
    </row>
    <row r="4" spans="1:16" ht="30.75">
      <c r="A4" s="107" t="s">
        <v>39131</v>
      </c>
      <c r="B4" s="107" t="str">
        <f>IFERROR(VLOOKUP(D4,DB!A:K,11,0),"")</f>
        <v>R4</v>
      </c>
      <c r="C4" s="89">
        <v>3</v>
      </c>
      <c r="D4" s="87" t="s">
        <v>36247</v>
      </c>
      <c r="E4" s="90" t="s">
        <v>39106</v>
      </c>
      <c r="F4" s="91"/>
      <c r="G4" s="92">
        <f t="shared" ca="1" si="0"/>
        <v>46000.35094178241</v>
      </c>
      <c r="H4" s="91">
        <v>45999.038888888892</v>
      </c>
      <c r="I4" s="107" t="str">
        <f>IFERROR(VLOOKUP(D4,DB!A:F,6,0),"")</f>
        <v>SCECO</v>
      </c>
      <c r="J4" s="107" t="str">
        <f>IFERROR(VLOOKUP(D4,DB!A:G,7,0),"")</f>
        <v>Dead</v>
      </c>
      <c r="K4" s="93" t="s">
        <v>39132</v>
      </c>
      <c r="L4" s="87" t="str">
        <f>IFERROR(VLOOKUP(D4,DB!A:I,9,0),"")</f>
        <v>Latis</v>
      </c>
    </row>
    <row r="5" spans="1:16" ht="15" customHeight="1">
      <c r="A5" s="107" t="s">
        <v>39133</v>
      </c>
      <c r="B5" s="107" t="str">
        <f>IFERROR(VLOOKUP(D5,DB!A:K,11,0),"")</f>
        <v>R4</v>
      </c>
      <c r="C5" s="89">
        <v>1</v>
      </c>
      <c r="D5" s="87" t="s">
        <v>37373</v>
      </c>
      <c r="E5" s="90" t="s">
        <v>39106</v>
      </c>
      <c r="F5" s="91">
        <v>46000.043287037035</v>
      </c>
      <c r="G5" s="92">
        <f t="shared" ca="1" si="0"/>
        <v>0.30765474537474802</v>
      </c>
      <c r="H5" s="91">
        <v>46000.036805555559</v>
      </c>
      <c r="I5" s="107" t="str">
        <f>IFERROR(VLOOKUP(D5,DB!A:F,6,0),"")</f>
        <v>Generator-SG</v>
      </c>
      <c r="J5" s="107" t="str">
        <f>IFERROR(VLOOKUP(D5,DB!A:G,7,0),"")</f>
        <v>Dead</v>
      </c>
      <c r="K5" s="93" t="s">
        <v>39134</v>
      </c>
      <c r="L5" s="87" t="str">
        <f>IFERROR(VLOOKUP(D5,DB!A:I,9,0),"")</f>
        <v>Latis</v>
      </c>
    </row>
    <row r="6" spans="1:16" ht="15" customHeight="1">
      <c r="A6" s="107"/>
      <c r="B6" s="107" t="str">
        <f>IFERROR(VLOOKUP(D6,DB!A:K,11,0),"")</f>
        <v>R4</v>
      </c>
      <c r="C6" s="89">
        <v>1</v>
      </c>
      <c r="D6" s="87" t="s">
        <v>36372</v>
      </c>
      <c r="E6" s="90" t="s">
        <v>39106</v>
      </c>
      <c r="F6" s="91"/>
      <c r="G6" s="92">
        <f t="shared" ref="G6:G68" ca="1" si="1">IFERROR(NOW()-F6,"")</f>
        <v>46000.35094178241</v>
      </c>
      <c r="H6" s="91">
        <v>46000.266967592594</v>
      </c>
      <c r="I6" s="107" t="str">
        <f>IFERROR(VLOOKUP(D6,DB!A:F,6,0),"")</f>
        <v>Generator-SG</v>
      </c>
      <c r="J6" s="107" t="str">
        <f>IFERROR(VLOOKUP(D6,DB!A:G,7,0),"")</f>
        <v>Vandalized</v>
      </c>
      <c r="K6" s="93" t="s">
        <v>39135</v>
      </c>
      <c r="L6" s="87" t="str">
        <f>IFERROR(VLOOKUP(D6,DB!A:I,9,0),"")</f>
        <v>Latis</v>
      </c>
    </row>
    <row r="7" spans="1:16" ht="15" customHeight="1">
      <c r="A7" s="107" t="s">
        <v>39136</v>
      </c>
      <c r="B7" s="107" t="str">
        <f>IFERROR(VLOOKUP(D7,DB!A:K,11,0),"")</f>
        <v>R4</v>
      </c>
      <c r="C7" s="89">
        <v>1</v>
      </c>
      <c r="D7" s="87" t="s">
        <v>36495</v>
      </c>
      <c r="E7" s="90" t="s">
        <v>39106</v>
      </c>
      <c r="F7" s="91">
        <v>46000.318229166667</v>
      </c>
      <c r="G7" s="92">
        <f t="shared" ca="1" si="1"/>
        <v>3.2712615742639173E-2</v>
      </c>
      <c r="H7" s="91">
        <v>46000.312569444446</v>
      </c>
      <c r="I7" s="107" t="str">
        <f>IFERROR(VLOOKUP(D7,DB!A:F,6,0),"")</f>
        <v>Generator-SG</v>
      </c>
      <c r="J7" s="107" t="str">
        <f>IFERROR(VLOOKUP(D7,DB!A:G,7,0),"")</f>
        <v>No BB Shifted</v>
      </c>
      <c r="K7" s="93" t="s">
        <v>39135</v>
      </c>
      <c r="L7" s="87" t="str">
        <f>IFERROR(VLOOKUP(D7,DB!A:I,9,0),"")</f>
        <v>Latis</v>
      </c>
    </row>
    <row r="8" spans="1:16" ht="15" customHeight="1">
      <c r="A8" s="107"/>
      <c r="B8" s="107" t="str">
        <f>IFERROR(VLOOKUP(D8,DB!A:K,11,0),"")</f>
        <v/>
      </c>
      <c r="C8" s="89"/>
      <c r="D8" s="87"/>
      <c r="E8" s="90"/>
      <c r="F8" s="91"/>
      <c r="G8" s="92">
        <f t="shared" ca="1" si="1"/>
        <v>46000.35094178241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46000.35094178241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46000.35094178241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46000.35094178241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46000.35094178241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46000.35094178241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46000.35094178241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46000.35094178241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46000.35094178241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46000.35094178241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46000.35094178241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46000.35094178241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46000.35094178241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46000.35094178241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46000.35094178241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46000.35094178241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46000.35094178241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46000.35094178241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46000.35094178241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46000.35094178241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46000.35094178241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46000.35094178241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46000.35094178241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46000.35094178241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46000.35094178241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46000.35094178241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46000.35094178241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46000.35094178241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46000.35094178241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46000.35094178241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46000.35094178241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46000.35094178241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46000.35094178241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46000.35094178241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46000.35094178241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46000.35094178241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46000.35094178241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46000.35094178241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46000.35094178241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46000.35094178241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46000.35094178241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46000.35094178241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46000.35094178241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46000.35094178241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46000.35094178241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46000.35094178241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46000.35094178241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46000.35094178241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46000.35094178241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46000.35094178241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46000.35094178241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46000.35094178241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46000.35094178241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46000.35094178241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46000.35094178241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46000.35094178241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46000.35094178241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46000.35094178241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46000.35094178241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46000.35094178241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46000.35094178241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ref="G69:G114" ca="1" si="2">IFERROR(NOW()-F69,"")</f>
        <v>46000.35094178241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46000.35094178241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46000.35094178241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46000.35094178241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46000.35094178241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46000.35094178241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46000.35094178241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46000.35094178241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46000.35094178241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46000.35094178241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46000.35094178241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46000.35094178241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46000.35094178241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46000.35094178241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46000.35094178241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46000.35094178241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46000.35094178241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46000.35094178241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46000.35094178241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46000.35094178241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46000.35094178241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46000.35094178241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46000.35094178241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46000.35094178241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46000.35094178241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46000.35094178241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46000.35094178241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46000.35094178241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46000.35094178241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46000.35094178241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46000.35094178241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46000.35094178241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46000.35094178241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46000.35094178241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46000.35094178241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46000.35094178241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46000.35094178241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46000.35094178241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46000.35094178241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46000.35094178241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46000.35094178241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46000.35094178241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46000.35094178241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46000.35094178241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46000.35094178241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46000.35094178241</v>
      </c>
      <c r="H114" s="91"/>
      <c r="I114" s="107" t="str">
        <f>IFERROR(VLOOKUP(D114,DB!A:F,6,0),"")</f>
        <v/>
      </c>
      <c r="J114" s="107" t="str">
        <f>IFERROR(VLOOKUP(D114,DB!A:G,7,0),"")</f>
        <v/>
      </c>
      <c r="K114" s="93"/>
      <c r="L114" s="87" t="str">
        <f>IFERROR(VLOOKUP(D114,DB!A:I,9,0),"")</f>
        <v/>
      </c>
    </row>
  </sheetData>
  <dataValidations count="2">
    <dataValidation allowBlank="1" showInputMessage="1" showErrorMessage="1" sqref="E1" xr:uid="{A4F81451-56CC-4543-9497-104C4E44EE4B}"/>
    <dataValidation type="list" allowBlank="1" showInputMessage="1" showErrorMessage="1" sqref="E2:E1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108.51888159722148</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39111</v>
      </c>
      <c r="F3" s="38">
        <v>45926.188877314817</v>
      </c>
      <c r="G3" s="102">
        <f t="shared" ref="G3" ca="1" si="0">IFERROR(NOW()-F3,"")</f>
        <v>74.162064467593154</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39111</v>
      </c>
      <c r="F4" s="104">
        <v>45948.661111111112</v>
      </c>
      <c r="G4" s="105">
        <f t="shared" ref="G4" ca="1" si="1">IFERROR(NOW()-F4,"")</f>
        <v>51.689830671297386</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18.977643171296222</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3.2434533564810408</v>
      </c>
      <c r="H6" s="38">
        <v>45997.093599537038</v>
      </c>
      <c r="I6" s="37" t="str">
        <f>IFERROR(VLOOKUP(D6,DB!A:F,6,0),"")</f>
        <v>SCECO</v>
      </c>
      <c r="J6" s="37" t="str">
        <f>IFERROR(VLOOKUP(D6,DB!A:G,7,0),"")</f>
        <v>In progress</v>
      </c>
      <c r="K6" s="37" t="s">
        <v>39146</v>
      </c>
      <c r="L6" s="37" t="str">
        <f>IFERROR(VLOOKUP(D6,DB!A:I,9,0),"")</f>
        <v>Latis</v>
      </c>
    </row>
    <row r="7" spans="1:13" ht="60.75">
      <c r="A7" s="37" t="s">
        <v>39147</v>
      </c>
      <c r="B7" s="37" t="str">
        <f>IFERROR(VLOOKUP(D7,DB!A:K,11,0),"")</f>
        <v>R5</v>
      </c>
      <c r="C7" s="37">
        <v>1</v>
      </c>
      <c r="D7" s="37" t="s">
        <v>34379</v>
      </c>
      <c r="E7" s="37" t="s">
        <v>39106</v>
      </c>
      <c r="F7" s="38">
        <v>46000.097326388888</v>
      </c>
      <c r="G7" s="131">
        <f ca="1">IFERROR(NOW()-F7,"")</f>
        <v>0.25361539352161344</v>
      </c>
      <c r="H7" s="38">
        <v>45999.787118055552</v>
      </c>
      <c r="I7" s="37" t="str">
        <f>IFERROR(VLOOKUP(D7,DB!A:F,6,0),"")</f>
        <v>SCECO</v>
      </c>
      <c r="J7" s="37" t="str">
        <f>IFERROR(VLOOKUP(D7,DB!A:G,7,0),"")</f>
        <v>Weak</v>
      </c>
      <c r="K7" s="37" t="s">
        <v>39148</v>
      </c>
      <c r="L7" s="37" t="str">
        <f>IFERROR(VLOOKUP(D7,DB!A:I,9,0),"")</f>
        <v>Latis</v>
      </c>
    </row>
    <row r="8" spans="1:13">
      <c r="A8" s="37" t="s">
        <v>39149</v>
      </c>
      <c r="B8" s="37" t="str">
        <f>IFERROR(VLOOKUP(D8,DB!A:K,11,0),"")</f>
        <v>R5</v>
      </c>
      <c r="C8" s="37">
        <v>1</v>
      </c>
      <c r="D8" s="37" t="s">
        <v>38399</v>
      </c>
      <c r="E8" s="37" t="s">
        <v>39106</v>
      </c>
      <c r="F8" s="38">
        <v>46000.182812500003</v>
      </c>
      <c r="G8" s="131">
        <f ca="1">IFERROR(NOW()-F8,"")</f>
        <v>0.16812928240688052</v>
      </c>
      <c r="H8" s="38">
        <v>46000.177256944444</v>
      </c>
      <c r="I8" s="37" t="str">
        <f>IFERROR(VLOOKUP(D8,DB!A:F,6,0),"")</f>
        <v>SCECO</v>
      </c>
      <c r="J8" s="37" t="str">
        <f>IFERROR(VLOOKUP(D8,DB!A:G,7,0),"")</f>
        <v>Haj Removal</v>
      </c>
      <c r="K8" s="37" t="s">
        <v>39150</v>
      </c>
      <c r="L8" s="37" t="str">
        <f>IFERROR(VLOOKUP(D8,DB!A:I,9,0),"")</f>
        <v>Latis</v>
      </c>
    </row>
    <row r="9" spans="1:13">
      <c r="A9" s="37" t="s">
        <v>39151</v>
      </c>
      <c r="B9" s="37" t="s">
        <v>5445</v>
      </c>
      <c r="C9" s="37">
        <v>1</v>
      </c>
      <c r="D9" s="37" t="s">
        <v>35488</v>
      </c>
      <c r="E9" s="37" t="s">
        <v>39106</v>
      </c>
      <c r="F9" s="38">
        <v>46000.316134259258</v>
      </c>
      <c r="G9" s="131">
        <f ca="1">IFERROR(NOW()-F9,"")</f>
        <v>3.4807523152267095E-2</v>
      </c>
      <c r="H9" s="38">
        <v>46000.291909722226</v>
      </c>
      <c r="I9" s="37" t="str">
        <f>IFERROR(VLOOKUP(D9,DB!A:F,6,0),"")</f>
        <v>Generator-SG</v>
      </c>
      <c r="J9" s="37" t="str">
        <f>IFERROR(VLOOKUP(D9,DB!A:G,7,0),"")</f>
        <v>Vandalized</v>
      </c>
      <c r="K9" s="37" t="s">
        <v>39152</v>
      </c>
      <c r="L9" s="37" t="str">
        <f>IFERROR(VLOOKUP(D9,DB!A:I,9,0),"")</f>
        <v>Latis</v>
      </c>
    </row>
    <row r="10" spans="1:13">
      <c r="A10" s="37"/>
      <c r="B10" s="37" t="str">
        <f>IFERROR(VLOOKUP(D10,DB!A:K,11,0),"")</f>
        <v/>
      </c>
      <c r="C10" s="37"/>
      <c r="D10" s="37"/>
      <c r="E10" s="37"/>
      <c r="F10" s="38"/>
      <c r="G10" s="131">
        <f ca="1">IFERROR(NOW()-F10,"")</f>
        <v>46000.35094178241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46000.35094178241</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46000.35094178241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46000.35094178241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46000.35094178241</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46000.35094178241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46000.35094178241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46000.35094178241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46000.35094178241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46000.35094178241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46000.35094178241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46000.35094178241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46000.35094178241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46000.35094178241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46000.35094178241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46000.35094178241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46000.35094178241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46000.35094178241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46000.35094178241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46000.35094178241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46000.35094178241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46000.35094178241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46000.35094178241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46000.35094178241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46000.35094178241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46000.35094178241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46000.35094178241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46000.35094178241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46000.35094178241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46000.35094178241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46000.35094178241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46000.35094178241</v>
      </c>
      <c r="H41" s="38"/>
      <c r="I41" s="37" t="str">
        <f>IFERROR(VLOOKUP(D41,DB!A:F,6,0),"")</f>
        <v/>
      </c>
      <c r="J41" s="37" t="str">
        <f>IFERROR(VLOOKUP(D41,DB!A:G,7,0),"")</f>
        <v/>
      </c>
      <c r="K41" s="37"/>
      <c r="L41" s="37" t="str">
        <f>IFERROR(VLOOKUP(D41,DB!A:I,9,0),"")</f>
        <v/>
      </c>
    </row>
    <row r="42" spans="1:12">
      <c r="A42" s="37" t="s">
        <v>39153</v>
      </c>
      <c r="B42" s="37" t="str">
        <f>IFERROR(VLOOKUP(D42,DB!A:K,11,0),"")</f>
        <v>R5</v>
      </c>
      <c r="C42" s="37">
        <v>1</v>
      </c>
      <c r="D42" s="37" t="s">
        <v>38187</v>
      </c>
      <c r="E42" s="37" t="s">
        <v>39106</v>
      </c>
      <c r="F42" s="38">
        <v>46000.087430555555</v>
      </c>
      <c r="G42" s="131">
        <f ca="1">IFERROR(NOW()-F42,"")</f>
        <v>0.26351122685446171</v>
      </c>
      <c r="H42" s="38">
        <v>46000.164756944447</v>
      </c>
      <c r="I42" s="37" t="str">
        <f>IFERROR(VLOOKUP(D42,DB!A:F,6,0),"")</f>
        <v>SCECO</v>
      </c>
      <c r="J42" s="37" t="str">
        <f>IFERROR(VLOOKUP(D42,DB!A:G,7,0),"")</f>
        <v>Haj Removal</v>
      </c>
      <c r="K42" s="37" t="s">
        <v>39154</v>
      </c>
      <c r="L42" s="37" t="str">
        <f>IFERROR(VLOOKUP(D42,DB!A:I,9,0),"")</f>
        <v>Latis</v>
      </c>
    </row>
    <row r="43" spans="1:12">
      <c r="A43" s="37"/>
      <c r="B43" s="37" t="str">
        <f>IFERROR(VLOOKUP(D43,DB!A:K,11,0),"")</f>
        <v/>
      </c>
      <c r="C43" s="37"/>
      <c r="D43" s="37"/>
      <c r="E43" s="37"/>
      <c r="F43" s="38"/>
      <c r="G43" s="131">
        <f ca="1">IFERROR(NOW()-F43,"")</f>
        <v>46000.35094178241</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R6</v>
      </c>
      <c r="C2" s="116"/>
      <c r="D2" s="115" t="s">
        <v>32704</v>
      </c>
      <c r="E2" s="138"/>
      <c r="F2" s="117"/>
      <c r="G2" s="72">
        <f t="shared" ref="G2:G19" ca="1" si="0">IFERROR(NOW()-F2,"-")</f>
        <v>46000.35094178241</v>
      </c>
      <c r="H2" s="117"/>
      <c r="I2" s="115" t="str">
        <f>IFERROR(VLOOKUP(D2,DB!A:F,6,0),"")</f>
        <v>SCECO</v>
      </c>
      <c r="J2" s="115" t="str">
        <f>IFERROR(VLOOKUP(D2,DB!A:G,7,0),"")</f>
        <v>Dead+No BB Design</v>
      </c>
      <c r="K2" s="118"/>
      <c r="L2" s="133" t="str">
        <f>IFERROR(VLOOKUP(D2,DB!A:I,9,0),"")</f>
        <v>Latis</v>
      </c>
    </row>
    <row r="3" spans="1:16382" ht="31.5" customHeight="1">
      <c r="A3" s="114"/>
      <c r="B3" s="115" t="str">
        <f>IFERROR(VLOOKUP(D3,DB!A:K,11,0),"")</f>
        <v/>
      </c>
      <c r="C3" s="116"/>
      <c r="D3" s="115"/>
      <c r="E3" s="138"/>
      <c r="F3" s="117"/>
      <c r="G3" s="72">
        <f t="shared" ca="1" si="0"/>
        <v>46000.35094178241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46000.35094178241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46000.35094178241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46000.35094178241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46000.35094178241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46000.35094178241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46000.35094178241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46000.35094178241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46000.35094178241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46000.35094178241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46000.35094178241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46000.35094178241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46000.35094178241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46000.35094178241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46000.35094178241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46000.35094178241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46000.35094178241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46000.35094178241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46000.35094178241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46000.35094178241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46000.35094178241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46000.35094178241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46000.35094178241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46000.35094178241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46000.35094178241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46000.35094178241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46000.35094178241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46000.35094178241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46000.35094178241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46000.35094178241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46000.35094178241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46000.35094178241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46000.35094178241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46000.35094178241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46000.35094178241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46000.35094178241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46000.35094178241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46000.35094178241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46000.35094178241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46000.35094178241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46000.35094178241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46000.35094178241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46000.35094178241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46000.35094178241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46000.35094178241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46000.35094178241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46000.35094178241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46000.35094178241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46000.35094178241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46000.35094178241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46000.35094178241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46000.35094178241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46000.35094178241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46000.35094178241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46000.35094178241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46000.35094178241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46000.35094178241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46000.35094178241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46000.35094178241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46000.35094178241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46000.35094178241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46000.35094178241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46000.35094178241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46000.35094178241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46000.35094178241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46000.35094178241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46000.35094178241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46000.35094178241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46000.35094178241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46000.35094178241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46000.35094178241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46000.35094178241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46000.35094178241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46000.35094178241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46000.35094178241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46000.35094178241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46000.35094178241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46000.35094178241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46000.35094178241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46000.35094178241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46000.35094178241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46000.35094178241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46000.35094178241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46000.35094178241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46000.35094178241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46000.35094178241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46000.35094178241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46000.35094178241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46000.35094178241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46000.35094178241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46000.35094178241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46000.35094178241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46000.35094178241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46000.35094178241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46000.35094178241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46000.35094178241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46000.35094178241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46000.35094178241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46000.35094178241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46000.35094178241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46000.35094178241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46000.35094178241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46000.35094178241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46000.35094178241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46000.35094178241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46000.35094178241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46000.35094178241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46000.35094178241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46000.35094178241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46000.35094178241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46000.35094178241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46000.35094178241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46000.35094178241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46000.35094178241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46000.35094178241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46000.35094178241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46000.35094178241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46000.35094178241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46000.35094178241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46000.35094178241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46000.35094178241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46000.35094178241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46000.35094178241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46000.35094178241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46000.35094178241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46000.35094178241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46000.35094178241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46000.35094178241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46000.35094178241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46000.35094178241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46000.35094178241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46000.35094178241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46000.35094178241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46000.35094178241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46000.35094178241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46000.35094178241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46000.35094178241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46000.35094178241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46000.35094178241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46000.35094178241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46000.35094178241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46000.35094178241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46000.35094178241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46000.35094178241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46000.35094178241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46000.35094178241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46000.35094178241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46000.35094178241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46000.35094178241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46000.35094178241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46000.35094178241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46000.35094178241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46000.35094178241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46000.35094178241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46000.35094178241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46000.35094178241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46000.35094178241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46000.35094178241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46000.35094178241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46000.35094178241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46000.35094178241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46000.35094178241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46000.35094178241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46000.35094178241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46000.35094178241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46000.35094178241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46000.35094178241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46000.35094178241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46000.35094178241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46000.35094178241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46000.35094178241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46000.35094178241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46000.35094178241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46000.35094178241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46000.35094178241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46000.35094178241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46000.35094178241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46000.35094178241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46000.35094178241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46000.35094178241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46000.35094178241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46000.35094178241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46000.35094178241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46000.35094178241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46000.35094178241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46000.35094178241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46000.35094178241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46000.35094178241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46000.35094178241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46000.35094178241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46000.35094178241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46000.35094178241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46000.35094178241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46000.35094178241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46000.35094178241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46000.35094178241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46000.35094178241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46000.35094178241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46000.35094178241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46000.35094178241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46000.35094178241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46000.35094178241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46000.35094178241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46000.35094178241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46000.35094178241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46000.35094178241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46000.35094178241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46000.35094178241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46000.35094178241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46000.35094178241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46000.35094178241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46000.35094178241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46000.35094178241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46000.35094178241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46000.35094178241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46000.35094178241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46000.35094178241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46000.35094178241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46000.35094178241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46000.35094178241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46000.35094178241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46000.35094178241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46000.35094178241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46000.35094178241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46000.35094178241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46000.35094178241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46000.35094178241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46000.35094178241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46000.35094178241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46000.35094178241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46000.35094178241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46000.35094178241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46000.35094178241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46000.35094178241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46000.35094178241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46000.35094178241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46000.35094178241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46000.35094178241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46000.35094178241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46000.35094178241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46000.35094178241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46000.35094178241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46000.35094178241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46000.35094178241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46000.35094178241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46000.35094178241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46000.35094178241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46000.35094178241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46000.35094178241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46000.35094178241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46000.35094178241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46000.35094178241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46000.35094178241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46000.35094178241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46000.35094178241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46000.35094178241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46000.35094178241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46000.35094178241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46000.35094178241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46000.35094178241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46000.35094178241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46000.35094178241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46000.35094178241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46000.35094178241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46000.35094178241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46000.35094178241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46000.35094178241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46000.35094178241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46000.35094178241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46000.35094178241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46000.35094178241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46000.35094178241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46000.35094178241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46000.35094178241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46000.35094178241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46000.35094178241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46000.35094178241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46000.35094178241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46000.35094178241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46000.35094178241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46000.35094178241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46000.35094178241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46000.35094178241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46000.35094178241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46000.35094178241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46000.35094178241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46000.35094178241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46000.35094178241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46000.35094178241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46000.35094178241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46000.35094178241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46000.35094178241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46000.35094178241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46000.35094178241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46000.35094178241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46000.35094178241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46000.35094178241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46000.35094178241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46000.35094178241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46000.35094178241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46000.35094178241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46000.35094178241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46000.35094178241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46000.35094178241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46000.35094178241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46000.35094178241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46000.35094178241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46000.35094178241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46000.35094178241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46000.35094178241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46000.35094178241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46000.35094178241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46000.35094178241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46000.35094178241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46000.35094178241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46000.35094178241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46000.35094178241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46000.35094178241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46000.35094178241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46000.35094178241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46000.35094178241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46000.35094178241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46000.35094178241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46000.35094178241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46000.35094178241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46000.35094178241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46000.35094178241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46000.35094178241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46000.35094178241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46000.35094178241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46000.35094178241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46000.35094178241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46000.35094178241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46000.35094178241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46000.35094178241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46000.35094178241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46000.35094178241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46000.35094178241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46000.35094178241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46000.35094178241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46000.35094178241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46000.35094178241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46000.35094178241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46000.35094178241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46000.35094178241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46000.35094178241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46000.35094178241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46000.35094178241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46000.35094178241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46000.35094178241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46000.35094178241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46000.35094178241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46000.35094178241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46000.35094178241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46000.35094178241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46000.35094178241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46000.35094178241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46000.35094178241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46000.35094178241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46000.35094178241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46000.35094178241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46000.35094178241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46000.35094178241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46000.35094178241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46000.35094178241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46000.35094178241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46000.35094178241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46000.35094178241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46000.35094178241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46000.35094178241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46000.35094178241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46000.35094178241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46000.35094178241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46000.35094178241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46000.35094178241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46000.35094178241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46000.35094178241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46000.35094178241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46000.35094178241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46000.35094178241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46000.35094178241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46000.35094178241</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46000.35094178241</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2025-12-09T05:27:11Z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